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설정·안내" sheetId="1" state="visible" r:id="rId3"/>
    <sheet name="대장" sheetId="2" state="visible" r:id="rId4"/>
    <sheet name="현황" sheetId="3" state="visible" r:id="rId5"/>
    <sheet name="조치 로그" sheetId="4" state="visible" r:id="rId6"/>
    <sheet name="규정 근거" sheetId="5" state="visible" r:id="rId7"/>
  </sheets>
  <definedNames>
    <definedName function="false" hidden="true" localSheetId="1" name="_xlnm._FilterDatabase" vbProcedure="false">대장!$A$4:$AA$204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<sst xmlns="http://schemas.openxmlformats.org/spreadsheetml/2006/main" count="216" uniqueCount="190">
  <si>
    <r>
      <rPr>
        <b val="true"/>
        <sz val="14"/>
        <rFont val="Noto Sans CJK SC"/>
        <family val="2"/>
      </rPr>
      <t xml:space="preserve">광고 심의필 만료 대장 </t>
    </r>
    <r>
      <rPr>
        <b val="true"/>
        <sz val="14"/>
        <rFont val="Arial"/>
        <family val="0"/>
        <charset val="1"/>
      </rPr>
      <t xml:space="preserve">v1 — </t>
    </r>
    <r>
      <rPr>
        <b val="true"/>
        <sz val="14"/>
        <rFont val="Noto Sans CJK SC"/>
        <family val="2"/>
      </rPr>
      <t xml:space="preserve">무료 템플릿</t>
    </r>
  </si>
  <si>
    <r>
      <rPr>
        <sz val="10"/>
        <color rgb="FF555555"/>
        <rFont val="Noto Sans CJK SC"/>
        <family val="2"/>
      </rPr>
      <t xml:space="preserve">보험 </t>
    </r>
    <r>
      <rPr>
        <sz val="10"/>
        <color rgb="FF555555"/>
        <rFont val="Arial"/>
        <family val="0"/>
        <charset val="1"/>
      </rPr>
      <t xml:space="preserve">GA </t>
    </r>
    <r>
      <rPr>
        <sz val="10"/>
        <color rgb="FF555555"/>
        <rFont val="Noto Sans CJK SC"/>
        <family val="2"/>
      </rPr>
      <t xml:space="preserve">준법감시팀</t>
    </r>
    <r>
      <rPr>
        <sz val="10"/>
        <color rgb="FF555555"/>
        <rFont val="Arial"/>
        <family val="0"/>
        <charset val="1"/>
      </rPr>
      <t xml:space="preserve">·</t>
    </r>
    <r>
      <rPr>
        <sz val="10"/>
        <color rgb="FF555555"/>
        <rFont val="Noto Sans CJK SC"/>
        <family val="2"/>
      </rPr>
      <t xml:space="preserve">광고심의 담당자용</t>
    </r>
    <r>
      <rPr>
        <sz val="10"/>
        <color rgb="FF555555"/>
        <rFont val="Arial"/>
        <family val="0"/>
        <charset val="1"/>
      </rPr>
      <t xml:space="preserve">. </t>
    </r>
    <r>
      <rPr>
        <sz val="10"/>
        <color rgb="FF555555"/>
        <rFont val="Noto Sans CJK SC"/>
        <family val="2"/>
      </rPr>
      <t xml:space="preserve">통보서 수령일만 넣으면 만료일</t>
    </r>
    <r>
      <rPr>
        <sz val="10"/>
        <color rgb="FF555555"/>
        <rFont val="Arial"/>
        <family val="0"/>
        <charset val="1"/>
      </rPr>
      <t xml:space="preserve">·D-day·</t>
    </r>
    <r>
      <rPr>
        <sz val="10"/>
        <color rgb="FF555555"/>
        <rFont val="Noto Sans CJK SC"/>
        <family val="2"/>
      </rPr>
      <t xml:space="preserve">상태</t>
    </r>
    <r>
      <rPr>
        <sz val="10"/>
        <color rgb="FF555555"/>
        <rFont val="Arial"/>
        <family val="0"/>
        <charset val="1"/>
      </rPr>
      <t xml:space="preserve">·</t>
    </r>
    <r>
      <rPr>
        <sz val="10"/>
        <color rgb="FF555555"/>
        <rFont val="Noto Sans CJK SC"/>
        <family val="2"/>
      </rPr>
      <t xml:space="preserve">경고</t>
    </r>
    <r>
      <rPr>
        <sz val="10"/>
        <color rgb="FF555555"/>
        <rFont val="Arial"/>
        <family val="0"/>
        <charset val="1"/>
      </rPr>
      <t xml:space="preserve">·</t>
    </r>
    <r>
      <rPr>
        <sz val="10"/>
        <color rgb="FF555555"/>
        <rFont val="Noto Sans CJK SC"/>
        <family val="2"/>
      </rPr>
      <t xml:space="preserve">심의필 표기 문구가 자동으로 계산됩니다</t>
    </r>
    <r>
      <rPr>
        <sz val="10"/>
        <color rgb="FF555555"/>
        <rFont val="Arial"/>
        <family val="0"/>
        <charset val="1"/>
      </rPr>
      <t xml:space="preserve">. </t>
    </r>
    <r>
      <rPr>
        <sz val="10"/>
        <color rgb="FF555555"/>
        <rFont val="Noto Sans CJK SC"/>
        <family val="2"/>
      </rPr>
      <t xml:space="preserve">노란 칸 </t>
    </r>
    <r>
      <rPr>
        <sz val="10"/>
        <color rgb="FF555555"/>
        <rFont val="Arial"/>
        <family val="0"/>
        <charset val="1"/>
      </rPr>
      <t xml:space="preserve">= </t>
    </r>
    <r>
      <rPr>
        <sz val="10"/>
        <color rgb="FF555555"/>
        <rFont val="Noto Sans CJK SC"/>
        <family val="2"/>
      </rPr>
      <t xml:space="preserve">입력</t>
    </r>
    <r>
      <rPr>
        <sz val="10"/>
        <color rgb="FF555555"/>
        <rFont val="Arial"/>
        <family val="0"/>
        <charset val="1"/>
      </rPr>
      <t xml:space="preserve">, </t>
    </r>
    <r>
      <rPr>
        <sz val="10"/>
        <color rgb="FF555555"/>
        <rFont val="Noto Sans CJK SC"/>
        <family val="2"/>
      </rPr>
      <t xml:space="preserve">회색 칸 </t>
    </r>
    <r>
      <rPr>
        <sz val="10"/>
        <color rgb="FF555555"/>
        <rFont val="Arial"/>
        <family val="0"/>
        <charset val="1"/>
      </rPr>
      <t xml:space="preserve">= </t>
    </r>
    <r>
      <rPr>
        <sz val="10"/>
        <color rgb="FF555555"/>
        <rFont val="Noto Sans CJK SC"/>
        <family val="2"/>
      </rPr>
      <t xml:space="preserve">자동 계산</t>
    </r>
    <r>
      <rPr>
        <sz val="10"/>
        <color rgb="FF555555"/>
        <rFont val="Arial"/>
        <family val="0"/>
        <charset val="1"/>
      </rPr>
      <t xml:space="preserve">(</t>
    </r>
    <r>
      <rPr>
        <sz val="10"/>
        <color rgb="FF555555"/>
        <rFont val="Noto Sans CJK SC"/>
        <family val="2"/>
      </rPr>
      <t xml:space="preserve">수정 금지</t>
    </r>
    <r>
      <rPr>
        <sz val="10"/>
        <color rgb="FF555555"/>
        <rFont val="Arial"/>
        <family val="0"/>
        <charset val="1"/>
      </rPr>
      <t xml:space="preserve">).</t>
    </r>
  </si>
  <si>
    <t xml:space="preserve">설정</t>
  </si>
  <si>
    <r>
      <rPr>
        <sz val="10"/>
        <rFont val="Noto Sans CJK SC"/>
        <family val="2"/>
      </rPr>
      <t xml:space="preserve">회사 표기명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자체 심의 시 심의필 앞에 붙는 이름</t>
    </r>
    <r>
      <rPr>
        <sz val="10"/>
        <rFont val="Arial"/>
        <family val="0"/>
        <charset val="1"/>
      </rPr>
      <t xml:space="preserve">)</t>
    </r>
  </si>
  <si>
    <t xml:space="preserve">㈜○○금융서비스 준법감시인</t>
  </si>
  <si>
    <r>
      <rPr>
        <sz val="9"/>
        <color rgb="FF555555"/>
        <rFont val="Noto Sans CJK SC"/>
        <family val="2"/>
      </rPr>
      <t xml:space="preserve">예</t>
    </r>
    <r>
      <rPr>
        <sz val="9"/>
        <color rgb="FF555555"/>
        <rFont val="Arial"/>
        <family val="0"/>
        <charset val="1"/>
      </rPr>
      <t xml:space="preserve">: "</t>
    </r>
    <r>
      <rPr>
        <sz val="9"/>
        <color rgb="FF555555"/>
        <rFont val="Noto Sans CJK SC"/>
        <family val="2"/>
      </rPr>
      <t xml:space="preserve">프라임에셋</t>
    </r>
    <r>
      <rPr>
        <sz val="9"/>
        <color rgb="FF555555"/>
        <rFont val="Arial"/>
        <family val="0"/>
        <charset val="1"/>
      </rPr>
      <t xml:space="preserve">" → "</t>
    </r>
    <r>
      <rPr>
        <sz val="9"/>
        <color rgb="FF555555"/>
        <rFont val="Noto Sans CJK SC"/>
        <family val="2"/>
      </rPr>
      <t xml:space="preserve">프라임에셋 심의필 제…호</t>
    </r>
    <r>
      <rPr>
        <sz val="9"/>
        <color rgb="FF555555"/>
        <rFont val="Arial"/>
        <family val="0"/>
        <charset val="1"/>
      </rPr>
      <t xml:space="preserve">", "</t>
    </r>
    <r>
      <rPr>
        <sz val="9"/>
        <color rgb="FF555555"/>
        <rFont val="Noto Sans CJK SC"/>
        <family val="2"/>
      </rPr>
      <t xml:space="preserve">㈜글로벌금융판매 준법감시인</t>
    </r>
    <r>
      <rPr>
        <sz val="9"/>
        <color rgb="FF555555"/>
        <rFont val="Arial"/>
        <family val="0"/>
        <charset val="1"/>
      </rPr>
      <t xml:space="preserve">" → "</t>
    </r>
    <r>
      <rPr>
        <sz val="9"/>
        <color rgb="FF555555"/>
        <rFont val="Noto Sans CJK SC"/>
        <family val="2"/>
      </rPr>
      <t xml:space="preserve">㈜글로벌금융판매 준법감시인 심의필 제…호</t>
    </r>
    <r>
      <rPr>
        <sz val="9"/>
        <color rgb="FF555555"/>
        <rFont val="Arial"/>
        <family val="0"/>
        <charset val="1"/>
      </rPr>
      <t xml:space="preserve">"</t>
    </r>
  </si>
  <si>
    <t xml:space="preserve">표기 문구 접미</t>
  </si>
  <si>
    <r>
      <rPr>
        <sz val="10"/>
        <color rgb="FF0000FF"/>
        <rFont val="Noto Sans CJK SC"/>
        <family val="2"/>
      </rPr>
      <t xml:space="preserve">본 광고는 광고심의기준을 준수하였으며</t>
    </r>
    <r>
      <rPr>
        <sz val="10"/>
        <color rgb="FF0000FF"/>
        <rFont val="Arial"/>
        <family val="0"/>
        <charset val="1"/>
      </rPr>
      <t xml:space="preserve">, </t>
    </r>
    <r>
      <rPr>
        <sz val="10"/>
        <color rgb="FF0000FF"/>
        <rFont val="Noto Sans CJK SC"/>
        <family val="2"/>
      </rPr>
      <t xml:space="preserve">유효기간은 심의일로부터 </t>
    </r>
    <r>
      <rPr>
        <sz val="10"/>
        <color rgb="FF0000FF"/>
        <rFont val="Arial"/>
        <family val="0"/>
        <charset val="1"/>
      </rPr>
      <t xml:space="preserve">1</t>
    </r>
    <r>
      <rPr>
        <sz val="10"/>
        <color rgb="FF0000FF"/>
        <rFont val="Noto Sans CJK SC"/>
        <family val="2"/>
      </rPr>
      <t xml:space="preserve">년입니다</t>
    </r>
    <r>
      <rPr>
        <sz val="10"/>
        <color rgb="FF0000FF"/>
        <rFont val="Arial"/>
        <family val="0"/>
        <charset val="1"/>
      </rPr>
      <t xml:space="preserve">.</t>
    </r>
  </si>
  <si>
    <t xml:space="preserve">회사 서식이 따로 있으면 그 문구로 바꾸세요</t>
  </si>
  <si>
    <r>
      <rPr>
        <sz val="10"/>
        <rFont val="Noto Sans CJK SC"/>
        <family val="2"/>
      </rPr>
      <t xml:space="preserve">만료임박 기준</t>
    </r>
    <r>
      <rPr>
        <sz val="10"/>
        <rFont val="Arial"/>
        <family val="0"/>
        <charset val="1"/>
      </rPr>
      <t xml:space="preserve">(D-</t>
    </r>
    <r>
      <rPr>
        <sz val="10"/>
        <rFont val="Noto Sans CJK SC"/>
        <family val="2"/>
      </rPr>
      <t xml:space="preserve">일</t>
    </r>
    <r>
      <rPr>
        <sz val="10"/>
        <rFont val="Arial"/>
        <family val="0"/>
        <charset val="1"/>
      </rPr>
      <t xml:space="preserve">)</t>
    </r>
  </si>
  <si>
    <r>
      <rPr>
        <sz val="9"/>
        <color rgb="FF555555"/>
        <rFont val="Noto Sans CJK SC"/>
        <family val="2"/>
      </rPr>
      <t xml:space="preserve">이 일수 이내면 상태가 </t>
    </r>
    <r>
      <rPr>
        <sz val="9"/>
        <color rgb="FF555555"/>
        <rFont val="Arial"/>
        <family val="0"/>
        <charset val="1"/>
      </rPr>
      <t xml:space="preserve">"</t>
    </r>
    <r>
      <rPr>
        <sz val="9"/>
        <color rgb="FF555555"/>
        <rFont val="Noto Sans CJK SC"/>
        <family val="2"/>
      </rPr>
      <t xml:space="preserve">만료임박</t>
    </r>
    <r>
      <rPr>
        <sz val="9"/>
        <color rgb="FF555555"/>
        <rFont val="Arial"/>
        <family val="0"/>
        <charset val="1"/>
      </rPr>
      <t xml:space="preserve">"</t>
    </r>
    <r>
      <rPr>
        <sz val="9"/>
        <color rgb="FF555555"/>
        <rFont val="Noto Sans CJK SC"/>
        <family val="2"/>
      </rPr>
      <t xml:space="preserve">이 됩니다</t>
    </r>
    <r>
      <rPr>
        <sz val="9"/>
        <color rgb="FF555555"/>
        <rFont val="Arial"/>
        <family val="0"/>
        <charset val="1"/>
      </rPr>
      <t xml:space="preserve">(</t>
    </r>
    <r>
      <rPr>
        <sz val="9"/>
        <color rgb="FF555555"/>
        <rFont val="Noto Sans CJK SC"/>
        <family val="2"/>
      </rPr>
      <t xml:space="preserve">보험저널 </t>
    </r>
    <r>
      <rPr>
        <sz val="9"/>
        <color rgb="FF555555"/>
        <rFont val="Arial"/>
        <family val="0"/>
        <charset val="1"/>
      </rPr>
      <t xml:space="preserve">2025-08-13 </t>
    </r>
    <r>
      <rPr>
        <sz val="9"/>
        <color rgb="FF555555"/>
        <rFont val="Noto Sans CJK SC"/>
        <family val="2"/>
      </rPr>
      <t xml:space="preserve">업계 제안</t>
    </r>
    <r>
      <rPr>
        <sz val="9"/>
        <color rgb="FF555555"/>
        <rFont val="Arial"/>
        <family val="0"/>
        <charset val="1"/>
      </rPr>
      <t xml:space="preserve">: 30·7·1</t>
    </r>
    <r>
      <rPr>
        <sz val="9"/>
        <color rgb="FF555555"/>
        <rFont val="Noto Sans CJK SC"/>
        <family val="2"/>
      </rPr>
      <t xml:space="preserve">일</t>
    </r>
    <r>
      <rPr>
        <sz val="9"/>
        <color rgb="FF555555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</si>
  <si>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차 알림 기준</t>
    </r>
    <r>
      <rPr>
        <sz val="10"/>
        <rFont val="Arial"/>
        <family val="0"/>
        <charset val="1"/>
      </rPr>
      <t xml:space="preserve">(D-</t>
    </r>
    <r>
      <rPr>
        <sz val="10"/>
        <rFont val="Noto Sans CJK SC"/>
        <family val="2"/>
      </rPr>
      <t xml:space="preserve">일</t>
    </r>
    <r>
      <rPr>
        <sz val="10"/>
        <rFont val="Arial"/>
        <family val="0"/>
        <charset val="1"/>
      </rPr>
      <t xml:space="preserve">)</t>
    </r>
  </si>
  <si>
    <r>
      <rPr>
        <sz val="9"/>
        <color rgb="FF555555"/>
        <rFont val="Noto Sans CJK SC"/>
        <family val="2"/>
      </rPr>
      <t xml:space="preserve">현황 시트의 </t>
    </r>
    <r>
      <rPr>
        <sz val="9"/>
        <color rgb="FF555555"/>
        <rFont val="Arial"/>
        <family val="0"/>
        <charset val="1"/>
      </rPr>
      <t xml:space="preserve">D-7 </t>
    </r>
    <r>
      <rPr>
        <sz val="9"/>
        <color rgb="FF555555"/>
        <rFont val="Noto Sans CJK SC"/>
        <family val="2"/>
      </rPr>
      <t xml:space="preserve">집계 기준</t>
    </r>
  </si>
  <si>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차 알림 기준</t>
    </r>
    <r>
      <rPr>
        <sz val="10"/>
        <rFont val="Arial"/>
        <family val="0"/>
        <charset val="1"/>
      </rPr>
      <t xml:space="preserve">(D-</t>
    </r>
    <r>
      <rPr>
        <sz val="10"/>
        <rFont val="Noto Sans CJK SC"/>
        <family val="2"/>
      </rPr>
      <t xml:space="preserve">일</t>
    </r>
    <r>
      <rPr>
        <sz val="10"/>
        <rFont val="Arial"/>
        <family val="0"/>
        <charset val="1"/>
      </rPr>
      <t xml:space="preserve">)</t>
    </r>
  </si>
  <si>
    <r>
      <rPr>
        <sz val="9"/>
        <color rgb="FF555555"/>
        <rFont val="Noto Sans CJK SC"/>
        <family val="2"/>
      </rPr>
      <t xml:space="preserve">현황 시트의 </t>
    </r>
    <r>
      <rPr>
        <sz val="9"/>
        <color rgb="FF555555"/>
        <rFont val="Arial"/>
        <family val="0"/>
        <charset val="1"/>
      </rPr>
      <t xml:space="preserve">D-1 </t>
    </r>
    <r>
      <rPr>
        <sz val="9"/>
        <color rgb="FF555555"/>
        <rFont val="Noto Sans CJK SC"/>
        <family val="2"/>
      </rPr>
      <t xml:space="preserve">집계 기준</t>
    </r>
  </si>
  <si>
    <r>
      <rPr>
        <sz val="10"/>
        <rFont val="Noto Sans CJK SC"/>
        <family val="2"/>
      </rPr>
      <t xml:space="preserve">오늘 날짜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자동</t>
    </r>
    <r>
      <rPr>
        <sz val="10"/>
        <rFont val="Arial"/>
        <family val="0"/>
        <charset val="1"/>
      </rPr>
      <t xml:space="preserve">)</t>
    </r>
  </si>
  <si>
    <t xml:space="preserve">파일을 여는 날 기준으로 남은 일수가 다시 계산됩니다</t>
  </si>
  <si>
    <r>
      <rPr>
        <sz val="10"/>
        <rFont val="Noto Sans CJK SC"/>
        <family val="2"/>
      </rPr>
      <t xml:space="preserve">연장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변경심의 수수료 단가 — 법인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원</t>
    </r>
    <r>
      <rPr>
        <sz val="10"/>
        <rFont val="Arial"/>
        <family val="0"/>
        <charset val="1"/>
      </rPr>
      <t xml:space="preserve">)</t>
    </r>
  </si>
  <si>
    <r>
      <rPr>
        <sz val="9"/>
        <color rgb="FF555555"/>
        <rFont val="Noto Sans CJK SC"/>
        <family val="2"/>
      </rPr>
      <t xml:space="preserve">손보협회 </t>
    </r>
    <r>
      <rPr>
        <sz val="9"/>
        <color rgb="FF555555"/>
        <rFont val="Arial"/>
        <family val="0"/>
        <charset val="1"/>
      </rPr>
      <t xml:space="preserve">2026-09 </t>
    </r>
    <r>
      <rPr>
        <sz val="9"/>
        <color rgb="FF555555"/>
        <rFont val="Noto Sans CJK SC"/>
        <family val="2"/>
      </rPr>
      <t xml:space="preserve">검토안</t>
    </r>
    <r>
      <rPr>
        <sz val="9"/>
        <color rgb="FF555555"/>
        <rFont val="Arial"/>
        <family val="0"/>
        <charset val="1"/>
      </rPr>
      <t xml:space="preserve">(</t>
    </r>
    <r>
      <rPr>
        <sz val="9"/>
        <color rgb="FF555555"/>
        <rFont val="Noto Sans CJK SC"/>
        <family val="2"/>
      </rPr>
      <t xml:space="preserve">미확정</t>
    </r>
    <r>
      <rPr>
        <sz val="9"/>
        <color rgb="FF555555"/>
        <rFont val="Arial"/>
        <family val="0"/>
        <charset val="1"/>
      </rPr>
      <t xml:space="preserve">). </t>
    </r>
    <r>
      <rPr>
        <sz val="9"/>
        <color rgb="FF555555"/>
        <rFont val="Noto Sans CJK SC"/>
        <family val="2"/>
      </rPr>
      <t xml:space="preserve">현황 시트의 예상 수수료 계산용</t>
    </r>
  </si>
  <si>
    <r>
      <rPr>
        <sz val="10"/>
        <rFont val="Noto Sans CJK SC"/>
        <family val="2"/>
      </rPr>
      <t xml:space="preserve">연장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변경심의 수수료 단가 — 개인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원</t>
    </r>
    <r>
      <rPr>
        <sz val="10"/>
        <rFont val="Arial"/>
        <family val="0"/>
        <charset val="1"/>
      </rPr>
      <t xml:space="preserve">)</t>
    </r>
  </si>
  <si>
    <r>
      <rPr>
        <sz val="9"/>
        <color rgb="FF555555"/>
        <rFont val="Noto Sans CJK SC"/>
        <family val="2"/>
      </rPr>
      <t xml:space="preserve">손보협회 </t>
    </r>
    <r>
      <rPr>
        <sz val="9"/>
        <color rgb="FF555555"/>
        <rFont val="Arial"/>
        <family val="0"/>
        <charset val="1"/>
      </rPr>
      <t xml:space="preserve">2026-09 </t>
    </r>
    <r>
      <rPr>
        <sz val="9"/>
        <color rgb="FF555555"/>
        <rFont val="Noto Sans CJK SC"/>
        <family val="2"/>
      </rPr>
      <t xml:space="preserve">검토안</t>
    </r>
    <r>
      <rPr>
        <sz val="9"/>
        <color rgb="FF555555"/>
        <rFont val="Arial"/>
        <family val="0"/>
        <charset val="1"/>
      </rPr>
      <t xml:space="preserve">(</t>
    </r>
    <r>
      <rPr>
        <sz val="9"/>
        <color rgb="FF555555"/>
        <rFont val="Noto Sans CJK SC"/>
        <family val="2"/>
      </rPr>
      <t xml:space="preserve">미확정</t>
    </r>
    <r>
      <rPr>
        <sz val="9"/>
        <color rgb="FF555555"/>
        <rFont val="Arial"/>
        <family val="0"/>
        <charset val="1"/>
      </rPr>
      <t xml:space="preserve">)</t>
    </r>
  </si>
  <si>
    <t xml:space="preserve">쓰는 법</t>
  </si>
  <si>
    <r>
      <rPr>
        <sz val="10"/>
        <rFont val="Arial"/>
        <family val="0"/>
        <charset val="1"/>
      </rPr>
      <t xml:space="preserve">1. </t>
    </r>
    <r>
      <rPr>
        <sz val="10"/>
        <rFont val="Noto Sans CJK SC"/>
        <family val="2"/>
      </rPr>
      <t xml:space="preserve">「대장」 시트에 광고물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건당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행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기존 엑셀이 있으면 설계사명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채널</t>
    </r>
    <r>
      <rPr>
        <sz val="10"/>
        <rFont val="Arial"/>
        <family val="0"/>
        <charset val="1"/>
      </rPr>
      <t xml:space="preserve">·URL·</t>
    </r>
    <r>
      <rPr>
        <sz val="10"/>
        <rFont val="Noto Sans CJK SC"/>
        <family val="2"/>
      </rPr>
      <t xml:space="preserve">심의필 번호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수령일 열만 붙여넣으면 됩니다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예시 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행은 지우고 사용</t>
    </r>
    <r>
      <rPr>
        <sz val="10"/>
        <rFont val="Arial"/>
        <family val="0"/>
        <charset val="1"/>
      </rPr>
      <t xml:space="preserve">).</t>
    </r>
  </si>
  <si>
    <r>
      <rPr>
        <sz val="10"/>
        <rFont val="Arial"/>
        <family val="0"/>
        <charset val="1"/>
      </rPr>
      <t xml:space="preserve">2. </t>
    </r>
    <r>
      <rPr>
        <sz val="10"/>
        <rFont val="Noto Sans CJK SC"/>
        <family val="2"/>
      </rPr>
      <t xml:space="preserve">심의필 번호</t>
    </r>
    <r>
      <rPr>
        <sz val="10"/>
        <rFont val="Arial"/>
        <family val="0"/>
        <charset val="1"/>
      </rPr>
      <t xml:space="preserve">(K)</t>
    </r>
    <r>
      <rPr>
        <sz val="10"/>
        <rFont val="Noto Sans CJK SC"/>
        <family val="2"/>
      </rPr>
      <t xml:space="preserve">는 번호만 적습니다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예</t>
    </r>
    <r>
      <rPr>
        <sz val="10"/>
        <rFont val="Arial"/>
        <family val="0"/>
        <charset val="1"/>
      </rPr>
      <t xml:space="preserve">: 2026-09-2613). "</t>
    </r>
    <r>
      <rPr>
        <sz val="10"/>
        <rFont val="Noto Sans CJK SC"/>
        <family val="2"/>
      </rPr>
      <t xml:space="preserve">제…호</t>
    </r>
    <r>
      <rPr>
        <sz val="10"/>
        <rFont val="Arial"/>
        <family val="0"/>
        <charset val="1"/>
      </rPr>
      <t xml:space="preserve">"</t>
    </r>
    <r>
      <rPr>
        <sz val="10"/>
        <rFont val="Noto Sans CJK SC"/>
        <family val="2"/>
      </rPr>
      <t xml:space="preserve">는 표기 문구에서 자동으로 붙습니다</t>
    </r>
    <r>
      <rPr>
        <sz val="10"/>
        <rFont val="Arial"/>
        <family val="0"/>
        <charset val="1"/>
      </rPr>
      <t xml:space="preserve">.</t>
    </r>
  </si>
  <si>
    <r>
      <rPr>
        <sz val="10"/>
        <rFont val="Arial"/>
        <family val="0"/>
        <charset val="1"/>
      </rPr>
      <t xml:space="preserve">3. </t>
    </r>
    <r>
      <rPr>
        <sz val="10"/>
        <rFont val="Noto Sans CJK SC"/>
        <family val="2"/>
      </rPr>
      <t xml:space="preserve">통보서 수령일</t>
    </r>
    <r>
      <rPr>
        <sz val="10"/>
        <rFont val="Arial"/>
        <family val="0"/>
        <charset val="1"/>
      </rPr>
      <t xml:space="preserve">(L)</t>
    </r>
    <r>
      <rPr>
        <sz val="10"/>
        <rFont val="Noto Sans CJK SC"/>
        <family val="2"/>
      </rPr>
      <t xml:space="preserve">을 넣으면 만료일</t>
    </r>
    <r>
      <rPr>
        <sz val="10"/>
        <rFont val="Arial"/>
        <family val="0"/>
        <charset val="1"/>
      </rPr>
      <t xml:space="preserve">(M)</t>
    </r>
    <r>
      <rPr>
        <sz val="10"/>
        <rFont val="Noto Sans CJK SC"/>
        <family val="2"/>
      </rPr>
      <t xml:space="preserve">이 수령일</t>
    </r>
    <r>
      <rPr>
        <sz val="10"/>
        <rFont val="Arial"/>
        <family val="0"/>
        <charset val="1"/>
      </rPr>
      <t xml:space="preserve">+1</t>
    </r>
    <r>
      <rPr>
        <sz val="10"/>
        <rFont val="Noto Sans CJK SC"/>
        <family val="2"/>
      </rPr>
      <t xml:space="preserve">년−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일로 계산됩니다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생보 시행세칙 </t>
    </r>
    <r>
      <rPr>
        <sz val="10"/>
        <rFont val="Arial"/>
        <family val="0"/>
        <charset val="1"/>
      </rPr>
      <t xml:space="preserve">§16③·</t>
    </r>
    <r>
      <rPr>
        <sz val="10"/>
        <rFont val="Noto Sans CJK SC"/>
        <family val="2"/>
      </rPr>
      <t xml:space="preserve">손보 규정 </t>
    </r>
    <r>
      <rPr>
        <sz val="10"/>
        <rFont val="Arial"/>
        <family val="0"/>
        <charset val="1"/>
      </rPr>
      <t xml:space="preserve">§23: </t>
    </r>
    <r>
      <rPr>
        <sz val="10"/>
        <rFont val="Noto Sans CJK SC"/>
        <family val="2"/>
      </rPr>
      <t xml:space="preserve">통보서를 받은 날로부터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년</t>
    </r>
    <r>
      <rPr>
        <sz val="10"/>
        <rFont val="Arial"/>
        <family val="0"/>
        <charset val="1"/>
      </rPr>
      <t xml:space="preserve">). </t>
    </r>
    <r>
      <rPr>
        <sz val="10"/>
        <rFont val="Noto Sans CJK SC"/>
        <family val="2"/>
      </rPr>
      <t xml:space="preserve">약관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사업방법서가 바뀌면 변경일</t>
    </r>
    <r>
      <rPr>
        <sz val="10"/>
        <rFont val="Arial"/>
        <family val="0"/>
        <charset val="1"/>
      </rPr>
      <t xml:space="preserve">(N)</t>
    </r>
    <r>
      <rPr>
        <sz val="10"/>
        <rFont val="Noto Sans CJK SC"/>
        <family val="2"/>
      </rPr>
      <t xml:space="preserve">을 넣으세요 — 적용 만료일이 변경일 전날로 줄어듭니다</t>
    </r>
    <r>
      <rPr>
        <sz val="10"/>
        <rFont val="Arial"/>
        <family val="0"/>
        <charset val="1"/>
      </rPr>
      <t xml:space="preserve">.</t>
    </r>
  </si>
  <si>
    <r>
      <rPr>
        <sz val="10"/>
        <rFont val="Arial"/>
        <family val="0"/>
        <charset val="1"/>
      </rPr>
      <t xml:space="preserve">4. </t>
    </r>
    <r>
      <rPr>
        <sz val="10"/>
        <rFont val="Noto Sans CJK SC"/>
        <family val="2"/>
      </rPr>
      <t xml:space="preserve">게시 상태</t>
    </r>
    <r>
      <rPr>
        <sz val="10"/>
        <rFont val="Arial"/>
        <family val="0"/>
        <charset val="1"/>
      </rPr>
      <t xml:space="preserve">(R)</t>
    </r>
    <r>
      <rPr>
        <sz val="10"/>
        <rFont val="Noto Sans CJK SC"/>
        <family val="2"/>
      </rPr>
      <t xml:space="preserve">와 점검 결과</t>
    </r>
    <r>
      <rPr>
        <sz val="10"/>
        <rFont val="Arial"/>
        <family val="0"/>
        <charset val="1"/>
      </rPr>
      <t xml:space="preserve">(X)</t>
    </r>
    <r>
      <rPr>
        <sz val="10"/>
        <rFont val="Noto Sans CJK SC"/>
        <family val="2"/>
      </rPr>
      <t xml:space="preserve">를 채우면 </t>
    </r>
    <r>
      <rPr>
        <sz val="10"/>
        <rFont val="Arial"/>
        <family val="0"/>
        <charset val="1"/>
      </rPr>
      <t xml:space="preserve">"</t>
    </r>
    <r>
      <rPr>
        <sz val="10"/>
        <rFont val="Noto Sans CJK SC"/>
        <family val="2"/>
      </rPr>
      <t xml:space="preserve">만료됐는데 게시중</t>
    </r>
    <r>
      <rPr>
        <sz val="10"/>
        <rFont val="Arial"/>
        <family val="0"/>
        <charset val="1"/>
      </rPr>
      <t xml:space="preserve">", "</t>
    </r>
    <r>
      <rPr>
        <sz val="10"/>
        <rFont val="Noto Sans CJK SC"/>
        <family val="2"/>
      </rPr>
      <t xml:space="preserve">심의필 없이 게시중</t>
    </r>
    <r>
      <rPr>
        <sz val="10"/>
        <rFont val="Arial"/>
        <family val="0"/>
        <charset val="1"/>
      </rPr>
      <t xml:space="preserve">", "</t>
    </r>
    <r>
      <rPr>
        <sz val="10"/>
        <rFont val="Noto Sans CJK SC"/>
        <family val="2"/>
      </rPr>
      <t xml:space="preserve">번호 불일치</t>
    </r>
    <r>
      <rPr>
        <sz val="10"/>
        <rFont val="Arial"/>
        <family val="0"/>
        <charset val="1"/>
      </rPr>
      <t xml:space="preserve">"</t>
    </r>
    <r>
      <rPr>
        <sz val="10"/>
        <rFont val="Noto Sans CJK SC"/>
        <family val="2"/>
      </rPr>
      <t xml:space="preserve">가 경고</t>
    </r>
    <r>
      <rPr>
        <sz val="10"/>
        <rFont val="Arial"/>
        <family val="0"/>
        <charset val="1"/>
      </rPr>
      <t xml:space="preserve">(S)</t>
    </r>
    <r>
      <rPr>
        <sz val="10"/>
        <rFont val="Noto Sans CJK SC"/>
        <family val="2"/>
      </rPr>
      <t xml:space="preserve">로 뜹니다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담당자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예비담당자를 지정하고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만료임박 건은 조치 결정</t>
    </r>
    <r>
      <rPr>
        <sz val="10"/>
        <rFont val="Arial"/>
        <family val="0"/>
        <charset val="1"/>
      </rPr>
      <t xml:space="preserve">(T)</t>
    </r>
    <r>
      <rPr>
        <sz val="10"/>
        <rFont val="Noto Sans CJK SC"/>
        <family val="2"/>
      </rPr>
      <t xml:space="preserve">을 고릅니다</t>
    </r>
    <r>
      <rPr>
        <sz val="10"/>
        <rFont val="Arial"/>
        <family val="0"/>
        <charset val="1"/>
      </rPr>
      <t xml:space="preserve">.</t>
    </r>
  </si>
  <si>
    <r>
      <rPr>
        <sz val="10"/>
        <rFont val="Arial"/>
        <family val="0"/>
        <charset val="1"/>
      </rPr>
      <t xml:space="preserve">5. </t>
    </r>
    <r>
      <rPr>
        <sz val="10"/>
        <rFont val="Noto Sans CJK SC"/>
        <family val="2"/>
      </rPr>
      <t xml:space="preserve">「현황」 시트에서 이번 달 만료</t>
    </r>
    <r>
      <rPr>
        <sz val="10"/>
        <rFont val="Arial"/>
        <family val="0"/>
        <charset val="1"/>
      </rPr>
      <t xml:space="preserve">·D-7·D-1·</t>
    </r>
    <r>
      <rPr>
        <sz val="10"/>
        <rFont val="Noto Sans CJK SC"/>
        <family val="2"/>
      </rPr>
      <t xml:space="preserve">경고 건수와 향후 </t>
    </r>
    <r>
      <rPr>
        <sz val="10"/>
        <rFont val="Arial"/>
        <family val="0"/>
        <charset val="1"/>
      </rPr>
      <t xml:space="preserve">6</t>
    </r>
    <r>
      <rPr>
        <sz val="10"/>
        <rFont val="Noto Sans CJK SC"/>
        <family val="2"/>
      </rPr>
      <t xml:space="preserve">개월 만료 예정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예상 연장 수수료를 봅니다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연장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변경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삭제 처리는 「조치 로그」에 남깁니다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광고자료 보존 </t>
    </r>
    <r>
      <rPr>
        <sz val="10"/>
        <rFont val="Arial"/>
        <family val="0"/>
        <charset val="1"/>
      </rPr>
      <t xml:space="preserve">10</t>
    </r>
    <r>
      <rPr>
        <sz val="10"/>
        <rFont val="Noto Sans CJK SC"/>
        <family val="2"/>
      </rPr>
      <t xml:space="preserve">년</t>
    </r>
    <r>
      <rPr>
        <sz val="10"/>
        <rFont val="Arial"/>
        <family val="0"/>
        <charset val="1"/>
      </rPr>
      <t xml:space="preserve">).</t>
    </r>
  </si>
  <si>
    <r>
      <rPr>
        <sz val="10"/>
        <rFont val="Arial"/>
        <family val="0"/>
        <charset val="1"/>
      </rPr>
      <t xml:space="preserve">6. </t>
    </r>
    <r>
      <rPr>
        <sz val="10"/>
        <rFont val="Noto Sans CJK SC"/>
        <family val="2"/>
      </rPr>
      <t xml:space="preserve">표기 문구</t>
    </r>
    <r>
      <rPr>
        <sz val="10"/>
        <rFont val="Arial"/>
        <family val="0"/>
        <charset val="1"/>
      </rPr>
      <t xml:space="preserve">(AA)</t>
    </r>
    <r>
      <rPr>
        <sz val="10"/>
        <rFont val="Noto Sans CJK SC"/>
        <family val="2"/>
      </rPr>
      <t xml:space="preserve">를 복사해 게시물 하단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영상 설명란에 붙이면 기간 오기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예</t>
    </r>
    <r>
      <rPr>
        <sz val="10"/>
        <rFont val="Arial"/>
        <family val="0"/>
        <charset val="1"/>
      </rPr>
      <t xml:space="preserve">: 2026-09-03~2026-09-02)</t>
    </r>
    <r>
      <rPr>
        <sz val="10"/>
        <rFont val="Noto Sans CJK SC"/>
        <family val="2"/>
      </rPr>
      <t xml:space="preserve">가 사라집니다</t>
    </r>
    <r>
      <rPr>
        <sz val="10"/>
        <rFont val="Arial"/>
        <family val="0"/>
        <charset val="1"/>
      </rPr>
      <t xml:space="preserve">.</t>
    </r>
  </si>
  <si>
    <t xml:space="preserve">범례</t>
  </si>
  <si>
    <t xml:space="preserve">노란 칸 — 직접 입력</t>
  </si>
  <si>
    <r>
      <rPr>
        <sz val="10"/>
        <rFont val="Noto Sans CJK SC"/>
        <family val="2"/>
      </rPr>
      <t xml:space="preserve">회색 칸 — 자동 계산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수정하지 않음</t>
    </r>
    <r>
      <rPr>
        <sz val="10"/>
        <rFont val="Arial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</si>
  <si>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빨강 — 만료됨 </t>
    </r>
    <r>
      <rPr>
        <sz val="10"/>
        <rFont val="Arial"/>
        <family val="0"/>
        <charset val="1"/>
      </rPr>
      <t xml:space="preserve">/ </t>
    </r>
    <r>
      <rPr>
        <sz val="10"/>
        <rFont val="Noto Sans CJK SC"/>
        <family val="2"/>
      </rPr>
      <t xml:space="preserve">주황 — 만료임박 </t>
    </r>
    <r>
      <rPr>
        <sz val="10"/>
        <rFont val="Arial"/>
        <family val="0"/>
        <charset val="1"/>
      </rPr>
      <t xml:space="preserve">/ </t>
    </r>
    <r>
      <rPr>
        <sz val="10"/>
        <rFont val="Noto Sans CJK SC"/>
        <family val="2"/>
      </rPr>
      <t xml:space="preserve">회색 글자 — 심의필 없음</t>
    </r>
  </si>
  <si>
    <r>
      <rPr>
        <sz val="9"/>
        <color rgb="FF555555"/>
        <rFont val="Noto Sans CJK SC"/>
        <family val="2"/>
      </rPr>
      <t xml:space="preserve">이 템플릿은 심의를 대신하거나 적법성을 판정하지 않으며</t>
    </r>
    <r>
      <rPr>
        <sz val="9"/>
        <color rgb="FF555555"/>
        <rFont val="Arial"/>
        <family val="0"/>
        <charset val="1"/>
      </rPr>
      <t xml:space="preserve">, </t>
    </r>
    <r>
      <rPr>
        <sz val="9"/>
        <color rgb="FF555555"/>
        <rFont val="Noto Sans CJK SC"/>
        <family val="2"/>
      </rPr>
      <t xml:space="preserve">심의필</t>
    </r>
    <r>
      <rPr>
        <sz val="9"/>
        <color rgb="FF555555"/>
        <rFont val="Arial"/>
        <family val="0"/>
        <charset val="1"/>
      </rPr>
      <t xml:space="preserve">·</t>
    </r>
    <r>
      <rPr>
        <sz val="9"/>
        <color rgb="FF555555"/>
        <rFont val="Noto Sans CJK SC"/>
        <family val="2"/>
      </rPr>
      <t xml:space="preserve">유효기간</t>
    </r>
    <r>
      <rPr>
        <sz val="9"/>
        <color rgb="FF555555"/>
        <rFont val="Arial"/>
        <family val="0"/>
        <charset val="1"/>
      </rPr>
      <t xml:space="preserve">·</t>
    </r>
    <r>
      <rPr>
        <sz val="9"/>
        <color rgb="FF555555"/>
        <rFont val="Noto Sans CJK SC"/>
        <family val="2"/>
      </rPr>
      <t xml:space="preserve">게시 상태를 기록하고 알리기 위한 것입니다</t>
    </r>
    <r>
      <rPr>
        <sz val="9"/>
        <color rgb="FF555555"/>
        <rFont val="Arial"/>
        <family val="0"/>
        <charset val="1"/>
      </rPr>
      <t xml:space="preserve">. </t>
    </r>
    <r>
      <rPr>
        <sz val="9"/>
        <color rgb="FF555555"/>
        <rFont val="Noto Sans CJK SC"/>
        <family val="2"/>
      </rPr>
      <t xml:space="preserve">규정 조문은 「규정 근거」 시트에 있습니다</t>
    </r>
    <r>
      <rPr>
        <sz val="9"/>
        <color rgb="FF555555"/>
        <rFont val="Arial"/>
        <family val="0"/>
        <charset val="1"/>
      </rPr>
      <t xml:space="preserve">.</t>
    </r>
  </si>
  <si>
    <t xml:space="preserve">광고 심의필 만료 대장</t>
  </si>
  <si>
    <r>
      <rPr>
        <sz val="9"/>
        <color rgb="FF555555"/>
        <rFont val="Arial"/>
        <family val="0"/>
        <charset val="1"/>
      </rPr>
      <t xml:space="preserve">1</t>
    </r>
    <r>
      <rPr>
        <sz val="9"/>
        <color rgb="FF555555"/>
        <rFont val="Noto Sans CJK SC"/>
        <family val="2"/>
      </rPr>
      <t xml:space="preserve">행 </t>
    </r>
    <r>
      <rPr>
        <sz val="9"/>
        <color rgb="FF555555"/>
        <rFont val="Arial"/>
        <family val="0"/>
        <charset val="1"/>
      </rPr>
      <t xml:space="preserve">= </t>
    </r>
    <r>
      <rPr>
        <sz val="9"/>
        <color rgb="FF555555"/>
        <rFont val="Noto Sans CJK SC"/>
        <family val="2"/>
      </rPr>
      <t xml:space="preserve">광고물 </t>
    </r>
    <r>
      <rPr>
        <sz val="9"/>
        <color rgb="FF555555"/>
        <rFont val="Arial"/>
        <family val="0"/>
        <charset val="1"/>
      </rPr>
      <t xml:space="preserve">1</t>
    </r>
    <r>
      <rPr>
        <sz val="9"/>
        <color rgb="FF555555"/>
        <rFont val="Noto Sans CJK SC"/>
        <family val="2"/>
      </rPr>
      <t xml:space="preserve">건</t>
    </r>
    <r>
      <rPr>
        <sz val="9"/>
        <color rgb="FF555555"/>
        <rFont val="Arial"/>
        <family val="0"/>
        <charset val="1"/>
      </rPr>
      <t xml:space="preserve">. </t>
    </r>
    <r>
      <rPr>
        <sz val="9"/>
        <color rgb="FF555555"/>
        <rFont val="Noto Sans CJK SC"/>
        <family val="2"/>
      </rPr>
      <t xml:space="preserve">노란 칸 입력</t>
    </r>
    <r>
      <rPr>
        <sz val="9"/>
        <color rgb="FF555555"/>
        <rFont val="Arial"/>
        <family val="0"/>
        <charset val="1"/>
      </rPr>
      <t xml:space="preserve">, </t>
    </r>
    <r>
      <rPr>
        <sz val="9"/>
        <color rgb="FF555555"/>
        <rFont val="Noto Sans CJK SC"/>
        <family val="2"/>
      </rPr>
      <t xml:space="preserve">회색 칸 자동</t>
    </r>
    <r>
      <rPr>
        <sz val="9"/>
        <color rgb="FF555555"/>
        <rFont val="Arial"/>
        <family val="0"/>
        <charset val="1"/>
      </rPr>
      <t xml:space="preserve">. </t>
    </r>
    <r>
      <rPr>
        <sz val="9"/>
        <color rgb="FF555555"/>
        <rFont val="Noto Sans CJK SC"/>
        <family val="2"/>
      </rPr>
      <t xml:space="preserve">예시 </t>
    </r>
    <r>
      <rPr>
        <sz val="9"/>
        <color rgb="FF555555"/>
        <rFont val="Arial"/>
        <family val="0"/>
        <charset val="1"/>
      </rPr>
      <t xml:space="preserve">4</t>
    </r>
    <r>
      <rPr>
        <sz val="9"/>
        <color rgb="FF555555"/>
        <rFont val="Noto Sans CJK SC"/>
        <family val="2"/>
      </rPr>
      <t xml:space="preserve">행</t>
    </r>
    <r>
      <rPr>
        <sz val="9"/>
        <color rgb="FF555555"/>
        <rFont val="Arial"/>
        <family val="0"/>
        <charset val="1"/>
      </rPr>
      <t xml:space="preserve">(</t>
    </r>
    <r>
      <rPr>
        <sz val="9"/>
        <color rgb="FF555555"/>
        <rFont val="Noto Sans CJK SC"/>
        <family val="2"/>
      </rPr>
      <t xml:space="preserve">회색 배경</t>
    </r>
    <r>
      <rPr>
        <sz val="9"/>
        <color rgb="FF555555"/>
        <rFont val="Arial"/>
        <family val="0"/>
        <charset val="1"/>
      </rPr>
      <t xml:space="preserve">)</t>
    </r>
    <r>
      <rPr>
        <sz val="9"/>
        <color rgb="FF555555"/>
        <rFont val="Noto Sans CJK SC"/>
        <family val="2"/>
      </rPr>
      <t xml:space="preserve">은 지우고 쓰세요</t>
    </r>
    <r>
      <rPr>
        <sz val="9"/>
        <color rgb="FF555555"/>
        <rFont val="Arial"/>
        <family val="0"/>
        <charset val="1"/>
      </rPr>
      <t xml:space="preserve">. </t>
    </r>
    <r>
      <rPr>
        <sz val="9"/>
        <color rgb="FF555555"/>
        <rFont val="Noto Sans CJK SC"/>
        <family val="2"/>
      </rPr>
      <t xml:space="preserve">오늘</t>
    </r>
    <r>
      <rPr>
        <sz val="9"/>
        <color rgb="FF555555"/>
        <rFont val="Arial"/>
        <family val="0"/>
        <charset val="1"/>
      </rPr>
      <t xml:space="preserve">: </t>
    </r>
  </si>
  <si>
    <t xml:space="preserve">번호</t>
  </si>
  <si>
    <t xml:space="preserve">설계사명</t>
  </si>
  <si>
    <t xml:space="preserve">설계사 등록번호</t>
  </si>
  <si>
    <r>
      <rPr>
        <b val="true"/>
        <sz val="10"/>
        <color rgb="FFFFFFFF"/>
        <rFont val="Noto Sans CJK SC"/>
        <family val="2"/>
      </rPr>
      <t xml:space="preserve">지사</t>
    </r>
    <r>
      <rPr>
        <b val="true"/>
        <sz val="10"/>
        <color rgb="FFFFFFFF"/>
        <rFont val="Arial"/>
        <family val="0"/>
        <charset val="1"/>
      </rPr>
      <t xml:space="preserve">·</t>
    </r>
    <r>
      <rPr>
        <b val="true"/>
        <sz val="10"/>
        <color rgb="FFFFFFFF"/>
        <rFont val="Noto Sans CJK SC"/>
        <family val="2"/>
      </rPr>
      <t xml:space="preserve">사업단</t>
    </r>
  </si>
  <si>
    <t xml:space="preserve">광고물 명칭</t>
  </si>
  <si>
    <t xml:space="preserve">광고 구분</t>
  </si>
  <si>
    <t xml:space="preserve">채널</t>
  </si>
  <si>
    <r>
      <rPr>
        <b val="true"/>
        <sz val="10"/>
        <color rgb="FFFFFFFF"/>
        <rFont val="Noto Sans CJK SC"/>
        <family val="2"/>
      </rPr>
      <t xml:space="preserve">게시 </t>
    </r>
    <r>
      <rPr>
        <b val="true"/>
        <sz val="10"/>
        <color rgb="FFFFFFFF"/>
        <rFont val="Arial"/>
        <family val="0"/>
        <charset val="1"/>
      </rPr>
      <t xml:space="preserve">URL</t>
    </r>
  </si>
  <si>
    <t xml:space="preserve">심의 기관</t>
  </si>
  <si>
    <t xml:space="preserve">심의 유형</t>
  </si>
  <si>
    <r>
      <rPr>
        <b val="true"/>
        <sz val="10"/>
        <color rgb="FFFFFFFF"/>
        <rFont val="Noto Sans CJK SC"/>
        <family val="2"/>
      </rPr>
      <t xml:space="preserve">심의필 번호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번호만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</si>
  <si>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통보서 수령일</t>
  </si>
  <si>
    <r>
      <rPr>
        <b val="true"/>
        <sz val="10"/>
        <color rgb="FFFFFFFF"/>
        <rFont val="Noto Sans CJK SC"/>
        <family val="2"/>
      </rPr>
      <t xml:space="preserve">만료일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자동</t>
    </r>
    <r>
      <rPr>
        <b val="true"/>
        <sz val="10"/>
        <color rgb="FFFFFFFF"/>
        <rFont val="Arial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</si>
  <si>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약관</t>
    </r>
    <r>
      <rPr>
        <b val="true"/>
        <sz val="10"/>
        <color rgb="FFFFFFFF"/>
        <rFont val="Arial"/>
        <family val="0"/>
        <charset val="1"/>
      </rPr>
      <t xml:space="preserve">·</t>
    </r>
    <r>
      <rPr>
        <b val="true"/>
        <sz val="10"/>
        <color rgb="FFFFFFFF"/>
        <rFont val="Noto Sans CJK SC"/>
        <family val="2"/>
      </rPr>
      <t xml:space="preserve">상품 변경일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있으면</t>
    </r>
    <r>
      <rPr>
        <b val="true"/>
        <sz val="10"/>
        <color rgb="FFFFFFFF"/>
        <rFont val="Arial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</si>
  <si>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적용 만료일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자동</t>
    </r>
    <r>
      <rPr>
        <b val="true"/>
        <sz val="10"/>
        <color rgb="FFFFFFFF"/>
        <rFont val="Arial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</si>
  <si>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남은 일수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자동</t>
    </r>
    <r>
      <rPr>
        <b val="true"/>
        <sz val="10"/>
        <color rgb="FFFFFFFF"/>
        <rFont val="Arial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</si>
  <si>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상태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자동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</si>
  <si>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게시 상태</t>
  </si>
  <si>
    <r>
      <rPr>
        <b val="true"/>
        <sz val="10"/>
        <color rgb="FFFFFFFF"/>
        <rFont val="Noto Sans CJK SC"/>
        <family val="2"/>
      </rPr>
      <t xml:space="preserve">경고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자동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</si>
  <si>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조치 결정</t>
  </si>
  <si>
    <t xml:space="preserve">담당자</t>
  </si>
  <si>
    <t xml:space="preserve">예비담당자</t>
  </si>
  <si>
    <t xml:space="preserve">마지막 점검일</t>
  </si>
  <si>
    <t xml:space="preserve">점검 결과</t>
  </si>
  <si>
    <t xml:space="preserve">재사용 원본 번호</t>
  </si>
  <si>
    <t xml:space="preserve">메모</t>
  </si>
  <si>
    <r>
      <rPr>
        <b val="true"/>
        <sz val="10"/>
        <color rgb="FFFFFFFF"/>
        <rFont val="Noto Sans CJK SC"/>
        <family val="2"/>
      </rPr>
      <t xml:space="preserve">심의필 표기 문구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자동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</si>
  <si>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김보험</t>
  </si>
  <si>
    <t xml:space="preserve">20220520001297</t>
  </si>
  <si>
    <r>
      <rPr>
        <sz val="10"/>
        <color rgb="FF666666"/>
        <rFont val="Noto Sans CJK SC"/>
        <family val="2"/>
      </rPr>
      <t xml:space="preserve">서울</t>
    </r>
    <r>
      <rPr>
        <sz val="10"/>
        <color rgb="FF666666"/>
        <rFont val="Arial"/>
        <family val="0"/>
        <charset val="1"/>
      </rPr>
      <t xml:space="preserve">1</t>
    </r>
    <r>
      <rPr>
        <sz val="10"/>
        <color rgb="FF666666"/>
        <rFont val="Noto Sans CJK SC"/>
        <family val="2"/>
      </rPr>
      <t xml:space="preserve">사업단</t>
    </r>
  </si>
  <si>
    <r>
      <rPr>
        <sz val="10"/>
        <color rgb="FF666666"/>
        <rFont val="Noto Sans CJK SC"/>
        <family val="2"/>
      </rPr>
      <t xml:space="preserve">실손보험 갈아타기 전 확인할 </t>
    </r>
    <r>
      <rPr>
        <sz val="10"/>
        <color rgb="FF666666"/>
        <rFont val="Arial"/>
        <family val="0"/>
        <charset val="1"/>
      </rPr>
      <t xml:space="preserve">3</t>
    </r>
    <r>
      <rPr>
        <sz val="10"/>
        <color rgb="FF666666"/>
        <rFont val="Noto Sans CJK SC"/>
        <family val="2"/>
      </rPr>
      <t xml:space="preserve">가지</t>
    </r>
  </si>
  <si>
    <t xml:space="preserve">업무광고</t>
  </si>
  <si>
    <t xml:space="preserve">네이버 블로그</t>
  </si>
  <si>
    <t xml:space="preserve">https://blog.naver.com/example/1</t>
  </si>
  <si>
    <r>
      <rPr>
        <sz val="10"/>
        <color rgb="FF666666"/>
        <rFont val="Noto Sans CJK SC"/>
        <family val="2"/>
      </rPr>
      <t xml:space="preserve">자체</t>
    </r>
    <r>
      <rPr>
        <sz val="10"/>
        <color rgb="FF666666"/>
        <rFont val="Arial"/>
        <family val="0"/>
        <charset val="1"/>
      </rPr>
      <t xml:space="preserve">(</t>
    </r>
    <r>
      <rPr>
        <sz val="10"/>
        <color rgb="FF666666"/>
        <rFont val="Noto Sans CJK SC"/>
        <family val="2"/>
      </rPr>
      <t xml:space="preserve">준법감시인</t>
    </r>
    <r>
      <rPr>
        <sz val="10"/>
        <color rgb="FF666666"/>
        <rFont val="Arial"/>
        <family val="0"/>
        <charset val="1"/>
      </rPr>
      <t xml:space="preserve">)</t>
    </r>
  </si>
  <si>
    <t xml:space="preserve">사전</t>
  </si>
  <si>
    <t xml:space="preserve">2025-10-1085</t>
  </si>
  <si>
    <t xml:space="preserve">게시중</t>
  </si>
  <si>
    <t xml:space="preserve">미결정</t>
  </si>
  <si>
    <t xml:space="preserve">홍준법</t>
  </si>
  <si>
    <t xml:space="preserve">이예비</t>
  </si>
  <si>
    <t xml:space="preserve">검출</t>
  </si>
  <si>
    <r>
      <rPr>
        <sz val="10"/>
        <color rgb="FF666666"/>
        <rFont val="Noto Sans CJK SC"/>
        <family val="2"/>
      </rPr>
      <t xml:space="preserve">예시 행 — 지우고 사용</t>
    </r>
    <r>
      <rPr>
        <sz val="10"/>
        <color rgb="FF666666"/>
        <rFont val="Arial"/>
        <family val="0"/>
        <charset val="1"/>
      </rPr>
      <t xml:space="preserve">. D-30 </t>
    </r>
    <r>
      <rPr>
        <sz val="10"/>
        <color rgb="FF666666"/>
        <rFont val="Noto Sans CJK SC"/>
        <family val="2"/>
      </rPr>
      <t xml:space="preserve">이내 → 만료임박</t>
    </r>
  </si>
  <si>
    <t xml:space="preserve">박설계</t>
  </si>
  <si>
    <t xml:space="preserve">20240520001314</t>
  </si>
  <si>
    <r>
      <rPr>
        <sz val="10"/>
        <color rgb="FF666666"/>
        <rFont val="Noto Sans CJK SC"/>
        <family val="2"/>
      </rPr>
      <t xml:space="preserve">경기</t>
    </r>
    <r>
      <rPr>
        <sz val="10"/>
        <color rgb="FF666666"/>
        <rFont val="Arial"/>
        <family val="0"/>
        <charset val="1"/>
      </rPr>
      <t xml:space="preserve">2</t>
    </r>
    <r>
      <rPr>
        <sz val="10"/>
        <color rgb="FF666666"/>
        <rFont val="Noto Sans CJK SC"/>
        <family val="2"/>
      </rPr>
      <t xml:space="preserve">사업단</t>
    </r>
  </si>
  <si>
    <r>
      <rPr>
        <sz val="10"/>
        <color rgb="FF666666"/>
        <rFont val="Noto Sans CJK SC"/>
        <family val="2"/>
      </rPr>
      <t xml:space="preserve">치아보험 실제 청구 사례 </t>
    </r>
    <r>
      <rPr>
        <sz val="10"/>
        <color rgb="FF666666"/>
        <rFont val="Arial"/>
        <family val="0"/>
        <charset val="1"/>
      </rPr>
      <t xml:space="preserve">(</t>
    </r>
    <r>
      <rPr>
        <sz val="10"/>
        <color rgb="FF666666"/>
        <rFont val="Noto Sans CJK SC"/>
        <family val="2"/>
      </rPr>
      <t xml:space="preserve">영상</t>
    </r>
    <r>
      <rPr>
        <sz val="10"/>
        <color rgb="FF666666"/>
        <rFont val="Arial"/>
        <family val="0"/>
        <charset val="1"/>
      </rPr>
      <t xml:space="preserve">)</t>
    </r>
  </si>
  <si>
    <t xml:space="preserve">상품광고</t>
  </si>
  <si>
    <t xml:space="preserve">유튜브</t>
  </si>
  <si>
    <t xml:space="preserve">https://www.youtube.com/watch?v=example2</t>
  </si>
  <si>
    <t xml:space="preserve">손보협회</t>
  </si>
  <si>
    <t xml:space="preserve">2025-0812</t>
  </si>
  <si>
    <t xml:space="preserve">예시 — 만료됐는데 아직 게시중 → 경고</t>
  </si>
  <si>
    <t xml:space="preserve">이상담</t>
  </si>
  <si>
    <t xml:space="preserve">20230520000777</t>
  </si>
  <si>
    <t xml:space="preserve">부산사업단</t>
  </si>
  <si>
    <r>
      <rPr>
        <sz val="10"/>
        <color rgb="FF666666"/>
        <rFont val="Noto Sans CJK SC"/>
        <family val="2"/>
      </rPr>
      <t xml:space="preserve">종신보험 카드뉴스 </t>
    </r>
    <r>
      <rPr>
        <sz val="10"/>
        <color rgb="FF666666"/>
        <rFont val="Arial"/>
        <family val="0"/>
        <charset val="1"/>
      </rPr>
      <t xml:space="preserve">7</t>
    </r>
    <r>
      <rPr>
        <sz val="10"/>
        <color rgb="FF666666"/>
        <rFont val="Noto Sans CJK SC"/>
        <family val="2"/>
      </rPr>
      <t xml:space="preserve">장</t>
    </r>
  </si>
  <si>
    <t xml:space="preserve">인스타그램</t>
  </si>
  <si>
    <t xml:space="preserve">https://www.instagram.com/p/example3</t>
  </si>
  <si>
    <t xml:space="preserve">변경</t>
  </si>
  <si>
    <t xml:space="preserve">2026-03-0412</t>
  </si>
  <si>
    <t xml:space="preserve">최담당</t>
  </si>
  <si>
    <t xml:space="preserve">2025-11-3433</t>
  </si>
  <si>
    <r>
      <rPr>
        <sz val="10"/>
        <color rgb="FF666666"/>
        <rFont val="Noto Sans CJK SC"/>
        <family val="2"/>
      </rPr>
      <t xml:space="preserve">예시 — 약관 변경일 입력 → 적용 만료일이 </t>
    </r>
    <r>
      <rPr>
        <sz val="10"/>
        <color rgb="FF666666"/>
        <rFont val="Arial"/>
        <family val="0"/>
        <charset val="1"/>
      </rPr>
      <t xml:space="preserve">11/30</t>
    </r>
    <r>
      <rPr>
        <sz val="10"/>
        <color rgb="FF666666"/>
        <rFont val="Noto Sans CJK SC"/>
        <family val="2"/>
      </rPr>
      <t xml:space="preserve">로 단축</t>
    </r>
  </si>
  <si>
    <t xml:space="preserve">최신입</t>
  </si>
  <si>
    <t xml:space="preserve">20260520002001</t>
  </si>
  <si>
    <r>
      <rPr>
        <sz val="10"/>
        <color rgb="FF666666"/>
        <rFont val="Noto Sans CJK SC"/>
        <family val="2"/>
      </rPr>
      <t xml:space="preserve">연금보험 쇼츠 </t>
    </r>
    <r>
      <rPr>
        <sz val="10"/>
        <color rgb="FF666666"/>
        <rFont val="Arial"/>
        <family val="0"/>
        <charset val="1"/>
      </rPr>
      <t xml:space="preserve">30</t>
    </r>
    <r>
      <rPr>
        <sz val="10"/>
        <color rgb="FF666666"/>
        <rFont val="Noto Sans CJK SC"/>
        <family val="2"/>
      </rPr>
      <t xml:space="preserve">초</t>
    </r>
  </si>
  <si>
    <t xml:space="preserve">https://www.youtube.com/shorts/example4</t>
  </si>
  <si>
    <t xml:space="preserve">미검출</t>
  </si>
  <si>
    <t xml:space="preserve">예시 — 심의필 없이 게시중 → 경고</t>
  </si>
  <si>
    <r>
      <rPr>
        <b val="true"/>
        <sz val="13"/>
        <rFont val="Noto Sans CJK SC"/>
        <family val="2"/>
      </rPr>
      <t xml:space="preserve">이번 달 현황 </t>
    </r>
    <r>
      <rPr>
        <b val="true"/>
        <sz val="13"/>
        <rFont val="Arial"/>
        <family val="0"/>
        <charset val="1"/>
      </rPr>
      <t xml:space="preserve">(</t>
    </r>
    <r>
      <rPr>
        <b val="true"/>
        <sz val="13"/>
        <rFont val="Noto Sans CJK SC"/>
        <family val="2"/>
      </rPr>
      <t xml:space="preserve">자동</t>
    </r>
    <r>
      <rPr>
        <b val="true"/>
        <sz val="13"/>
        <rFont val="Arial"/>
        <family val="0"/>
        <charset val="1"/>
      </rPr>
      <t xml:space="preserve">)</t>
    </r>
  </si>
  <si>
    <t xml:space="preserve">항목</t>
  </si>
  <si>
    <t xml:space="preserve">건수</t>
  </si>
  <si>
    <r>
      <rPr>
        <sz val="10"/>
        <rFont val="Noto Sans CJK SC"/>
        <family val="2"/>
      </rPr>
      <t xml:space="preserve">등록된 광고물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심의필 있음</t>
    </r>
    <r>
      <rPr>
        <sz val="10"/>
        <rFont val="Arial"/>
        <family val="0"/>
        <charset val="1"/>
      </rPr>
      <t xml:space="preserve">)</t>
    </r>
  </si>
  <si>
    <t xml:space="preserve">만료됨</t>
  </si>
  <si>
    <t xml:space="preserve">⚠ 만료됐는데 게시중</t>
  </si>
  <si>
    <r>
      <rPr>
        <sz val="10"/>
        <rFont val="Noto Sans CJK SC"/>
        <family val="2"/>
      </rPr>
      <t xml:space="preserve">만료임박 </t>
    </r>
    <r>
      <rPr>
        <sz val="10"/>
        <rFont val="Arial"/>
        <family val="0"/>
        <charset val="1"/>
      </rPr>
      <t xml:space="preserve">(D-30 </t>
    </r>
    <r>
      <rPr>
        <sz val="10"/>
        <rFont val="Noto Sans CJK SC"/>
        <family val="2"/>
      </rPr>
      <t xml:space="preserve">이내</t>
    </r>
    <r>
      <rPr>
        <sz val="10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</si>
  <si>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D-7 </t>
    </r>
    <r>
      <rPr>
        <sz val="10"/>
        <rFont val="Noto Sans CJK SC"/>
        <family val="2"/>
      </rPr>
      <t xml:space="preserve">이내</t>
    </r>
  </si>
  <si>
    <r>
      <rPr>
        <sz val="10"/>
        <rFont val="Arial"/>
        <family val="0"/>
        <charset val="1"/>
      </rPr>
      <t xml:space="preserve">D-1 </t>
    </r>
    <r>
      <rPr>
        <sz val="10"/>
        <rFont val="Noto Sans CJK SC"/>
        <family val="2"/>
      </rPr>
      <t xml:space="preserve">이내</t>
    </r>
  </si>
  <si>
    <t xml:space="preserve">⚠ 심의필 없이 게시중</t>
  </si>
  <si>
    <t xml:space="preserve">⚠ 점검 결과 번호 불일치</t>
  </si>
  <si>
    <r>
      <rPr>
        <sz val="10"/>
        <rFont val="Noto Sans CJK SC"/>
        <family val="2"/>
      </rPr>
      <t xml:space="preserve">만료임박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만료됨 중 조치 미결정</t>
    </r>
  </si>
  <si>
    <r>
      <rPr>
        <sz val="10"/>
        <rFont val="Arial"/>
        <family val="0"/>
        <charset val="1"/>
      </rPr>
      <t xml:space="preserve">30</t>
    </r>
    <r>
      <rPr>
        <sz val="10"/>
        <rFont val="Noto Sans CJK SC"/>
        <family val="2"/>
      </rPr>
      <t xml:space="preserve">일 이상 점검 안 한 게시중 광고</t>
    </r>
  </si>
  <si>
    <t xml:space="preserve">만료 예정 월</t>
  </si>
  <si>
    <r>
      <rPr>
        <b val="true"/>
        <sz val="10"/>
        <color rgb="FFFFFFFF"/>
        <rFont val="Noto Sans CJK SC"/>
        <family val="2"/>
      </rPr>
      <t xml:space="preserve">건수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적용 만료일 기준</t>
    </r>
    <r>
      <rPr>
        <b val="true"/>
        <sz val="10"/>
        <color rgb="FFFFFFFF"/>
        <rFont val="Arial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</si>
  <si>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예상 연장</t>
    </r>
    <r>
      <rPr>
        <b val="true"/>
        <sz val="10"/>
        <color rgb="FFFFFFFF"/>
        <rFont val="Arial"/>
        <family val="0"/>
        <charset val="1"/>
      </rPr>
      <t xml:space="preserve">·</t>
    </r>
    <r>
      <rPr>
        <b val="true"/>
        <sz val="10"/>
        <color rgb="FFFFFFFF"/>
        <rFont val="Noto Sans CJK SC"/>
        <family val="2"/>
      </rPr>
      <t xml:space="preserve">변경 심의 수수료 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손보협회 </t>
    </r>
    <r>
      <rPr>
        <b val="true"/>
        <sz val="10"/>
        <color rgb="FFFFFFFF"/>
        <rFont val="Arial"/>
        <family val="0"/>
        <charset val="1"/>
      </rPr>
      <t xml:space="preserve">2026-09 </t>
    </r>
    <r>
      <rPr>
        <b val="true"/>
        <sz val="10"/>
        <color rgb="FFFFFFFF"/>
        <rFont val="Noto Sans CJK SC"/>
        <family val="2"/>
      </rPr>
      <t xml:space="preserve">검토안</t>
    </r>
    <r>
      <rPr>
        <b val="true"/>
        <sz val="10"/>
        <color rgb="FFFFFFFF"/>
        <rFont val="Arial"/>
        <family val="0"/>
        <charset val="1"/>
      </rPr>
      <t xml:space="preserve">, </t>
    </r>
    <r>
      <rPr>
        <b val="true"/>
        <sz val="10"/>
        <color rgb="FFFFFFFF"/>
        <rFont val="Noto Sans CJK SC"/>
        <family val="2"/>
      </rPr>
      <t xml:space="preserve">미확정</t>
    </r>
    <r>
      <rPr>
        <b val="true"/>
        <sz val="10"/>
        <color rgb="FFFFFFFF"/>
        <rFont val="Arial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</si>
  <si>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금액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원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</si>
  <si>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만료임박 건이 전부 법인 명의로 연장될 때</t>
  </si>
  <si>
    <r>
      <rPr>
        <sz val="10"/>
        <rFont val="Noto Sans CJK SC"/>
        <family val="2"/>
      </rPr>
      <t xml:space="preserve">향후 </t>
    </r>
    <r>
      <rPr>
        <sz val="10"/>
        <rFont val="Arial"/>
        <family val="0"/>
        <charset val="1"/>
      </rPr>
      <t xml:space="preserve">6</t>
    </r>
    <r>
      <rPr>
        <sz val="10"/>
        <rFont val="Noto Sans CJK SC"/>
        <family val="2"/>
      </rPr>
      <t xml:space="preserve">개월 만료 예정 전부 연장될 때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법인 단가</t>
    </r>
    <r>
      <rPr>
        <sz val="10"/>
        <rFont val="Arial"/>
        <family val="0"/>
        <charset val="1"/>
      </rPr>
      <t xml:space="preserve">)</t>
    </r>
  </si>
  <si>
    <r>
      <rPr>
        <sz val="9"/>
        <color rgb="FF555555"/>
        <rFont val="Noto Sans CJK SC"/>
        <family val="2"/>
      </rPr>
      <t xml:space="preserve">단가는 설정 시트에서 바꿀 수 있습니다</t>
    </r>
    <r>
      <rPr>
        <sz val="9"/>
        <color rgb="FF555555"/>
        <rFont val="Arial"/>
        <family val="0"/>
        <charset val="1"/>
      </rPr>
      <t xml:space="preserve">. </t>
    </r>
    <r>
      <rPr>
        <sz val="9"/>
        <color rgb="FF555555"/>
        <rFont val="Noto Sans CJK SC"/>
        <family val="2"/>
      </rPr>
      <t xml:space="preserve">수수료 도입 시점</t>
    </r>
    <r>
      <rPr>
        <sz val="9"/>
        <color rgb="FF555555"/>
        <rFont val="Arial"/>
        <family val="0"/>
        <charset val="1"/>
      </rPr>
      <t xml:space="preserve">·</t>
    </r>
    <r>
      <rPr>
        <sz val="9"/>
        <color rgb="FF555555"/>
        <rFont val="Noto Sans CJK SC"/>
        <family val="2"/>
      </rPr>
      <t xml:space="preserve">단가는 미확정</t>
    </r>
    <r>
      <rPr>
        <sz val="9"/>
        <color rgb="FF555555"/>
        <rFont val="Arial"/>
        <family val="0"/>
        <charset val="1"/>
      </rPr>
      <t xml:space="preserve">(</t>
    </r>
    <r>
      <rPr>
        <sz val="9"/>
        <color rgb="FF555555"/>
        <rFont val="Noto Sans CJK SC"/>
        <family val="2"/>
      </rPr>
      <t xml:space="preserve">보험신보 </t>
    </r>
    <r>
      <rPr>
        <sz val="9"/>
        <color rgb="FF555555"/>
        <rFont val="Arial"/>
        <family val="0"/>
        <charset val="1"/>
      </rPr>
      <t xml:space="preserve">2026-09-14).</t>
    </r>
  </si>
  <si>
    <r>
      <rPr>
        <b val="true"/>
        <sz val="10"/>
        <color rgb="FFFFFFFF"/>
        <rFont val="Noto Sans CJK SC"/>
        <family val="2"/>
      </rPr>
      <t xml:space="preserve">담당자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입력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</si>
  <si>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만료임박</t>
  </si>
  <si>
    <t xml:space="preserve">게시중 경고</t>
  </si>
  <si>
    <r>
      <rPr>
        <b val="true"/>
        <sz val="12"/>
        <rFont val="Noto Sans CJK SC"/>
        <family val="2"/>
      </rPr>
      <t xml:space="preserve">조치 로그 — 연장</t>
    </r>
    <r>
      <rPr>
        <b val="true"/>
        <sz val="12"/>
        <rFont val="Arial"/>
        <family val="0"/>
        <charset val="1"/>
      </rPr>
      <t xml:space="preserve">·</t>
    </r>
    <r>
      <rPr>
        <b val="true"/>
        <sz val="12"/>
        <rFont val="Noto Sans CJK SC"/>
        <family val="2"/>
      </rPr>
      <t xml:space="preserve">변경</t>
    </r>
    <r>
      <rPr>
        <b val="true"/>
        <sz val="12"/>
        <rFont val="Arial"/>
        <family val="0"/>
        <charset val="1"/>
      </rPr>
      <t xml:space="preserve">·</t>
    </r>
    <r>
      <rPr>
        <b val="true"/>
        <sz val="12"/>
        <rFont val="Noto Sans CJK SC"/>
        <family val="2"/>
      </rPr>
      <t xml:space="preserve">삭제</t>
    </r>
    <r>
      <rPr>
        <b val="true"/>
        <sz val="12"/>
        <rFont val="Arial"/>
        <family val="0"/>
        <charset val="1"/>
      </rPr>
      <t xml:space="preserve">·</t>
    </r>
    <r>
      <rPr>
        <b val="true"/>
        <sz val="12"/>
        <rFont val="Noto Sans CJK SC"/>
        <family val="2"/>
      </rPr>
      <t xml:space="preserve">통보서 수령을 남깁니다 </t>
    </r>
    <r>
      <rPr>
        <b val="true"/>
        <sz val="12"/>
        <rFont val="Arial"/>
        <family val="0"/>
        <charset val="1"/>
      </rPr>
      <t xml:space="preserve">(</t>
    </r>
    <r>
      <rPr>
        <b val="true"/>
        <sz val="12"/>
        <rFont val="Noto Sans CJK SC"/>
        <family val="2"/>
      </rPr>
      <t xml:space="preserve">광고자료 보존 </t>
    </r>
    <r>
      <rPr>
        <b val="true"/>
        <sz val="12"/>
        <rFont val="Arial"/>
        <family val="0"/>
        <charset val="1"/>
      </rPr>
      <t xml:space="preserve">10</t>
    </r>
    <r>
      <rPr>
        <b val="true"/>
        <sz val="12"/>
        <rFont val="Noto Sans CJK SC"/>
        <family val="2"/>
      </rPr>
      <t xml:space="preserve">년</t>
    </r>
    <r>
      <rPr>
        <b val="true"/>
        <sz val="12"/>
        <rFont val="Arial"/>
        <family val="0"/>
        <charset val="1"/>
      </rPr>
      <t xml:space="preserve">: </t>
    </r>
    <r>
      <rPr>
        <b val="true"/>
        <sz val="12"/>
        <rFont val="Noto Sans CJK SC"/>
        <family val="2"/>
      </rPr>
      <t xml:space="preserve">금소법 </t>
    </r>
    <r>
      <rPr>
        <b val="true"/>
        <sz val="12"/>
        <rFont val="Arial"/>
        <family val="0"/>
        <charset val="1"/>
      </rPr>
      <t xml:space="preserve">§28·</t>
    </r>
    <r>
      <rPr>
        <b val="true"/>
        <sz val="12"/>
        <rFont val="Noto Sans CJK SC"/>
        <family val="2"/>
      </rPr>
      <t xml:space="preserve">시행령 </t>
    </r>
    <r>
      <rPr>
        <b val="true"/>
        <sz val="12"/>
        <rFont val="Arial"/>
        <family val="0"/>
        <charset val="1"/>
      </rPr>
      <t xml:space="preserve">§26)</t>
    </r>
  </si>
  <si>
    <t xml:space="preserve">일자</t>
  </si>
  <si>
    <r>
      <rPr>
        <b val="true"/>
        <sz val="10"/>
        <color rgb="FFFFFFFF"/>
        <rFont val="Noto Sans CJK SC"/>
        <family val="2"/>
      </rPr>
      <t xml:space="preserve">광고물 번호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대장 </t>
    </r>
    <r>
      <rPr>
        <b val="true"/>
        <sz val="10"/>
        <color rgb="FFFFFFFF"/>
        <rFont val="Arial"/>
        <family val="0"/>
        <charset val="1"/>
      </rPr>
      <t xml:space="preserve">A</t>
    </r>
    <r>
      <rPr>
        <b val="true"/>
        <sz val="10"/>
        <color rgb="FFFFFFFF"/>
        <rFont val="Noto Sans CJK SC"/>
        <family val="2"/>
      </rPr>
      <t xml:space="preserve">열</t>
    </r>
    <r>
      <rPr>
        <b val="true"/>
        <sz val="10"/>
        <color rgb="FFFFFFFF"/>
        <rFont val="Arial"/>
        <family val="0"/>
        <charset val="1"/>
      </rPr>
      <t xml:space="preserve">)</t>
    </r>
  </si>
  <si>
    <r>
      <rPr>
        <b val="true"/>
        <sz val="10"/>
        <color rgb="FFFFFFFF"/>
        <rFont val="Noto Sans CJK SC"/>
        <family val="2"/>
      </rPr>
      <t xml:space="preserve">광고물 명칭</t>
    </r>
    <r>
      <rPr>
        <b val="true"/>
        <sz val="10"/>
        <color rgb="FFFFFFFF"/>
        <rFont val="Arial"/>
        <family val="0"/>
        <charset val="1"/>
      </rPr>
      <t xml:space="preserve">(</t>
    </r>
    <r>
      <rPr>
        <b val="true"/>
        <sz val="10"/>
        <color rgb="FFFFFFFF"/>
        <rFont val="Noto Sans CJK SC"/>
        <family val="2"/>
      </rPr>
      <t xml:space="preserve">자동</t>
    </r>
    <r>
      <rPr>
        <b val="true"/>
        <sz val="10"/>
        <color rgb="FFFFFFFF"/>
        <rFont val="Arial"/>
        <family val="0"/>
        <charset val="1"/>
      </rPr>
      <t xml:space="preserve">)</t>
    </r>
  </si>
  <si>
    <t xml:space="preserve">조치</t>
  </si>
  <si>
    <t xml:space="preserve">새 심의필 번호</t>
  </si>
  <si>
    <t xml:space="preserve">새 통보서 수령일</t>
  </si>
  <si>
    <r>
      <rPr>
        <b val="true"/>
        <sz val="10"/>
        <color rgb="FFFFFFFF"/>
        <rFont val="Noto Sans CJK SC"/>
        <family val="2"/>
      </rPr>
      <t xml:space="preserve">근거</t>
    </r>
    <r>
      <rPr>
        <b val="true"/>
        <sz val="10"/>
        <color rgb="FFFFFFFF"/>
        <rFont val="Arial"/>
        <family val="0"/>
        <charset val="1"/>
      </rPr>
      <t xml:space="preserve">·</t>
    </r>
    <r>
      <rPr>
        <b val="true"/>
        <sz val="10"/>
        <color rgb="FFFFFFFF"/>
        <rFont val="Noto Sans CJK SC"/>
        <family val="2"/>
      </rPr>
      <t xml:space="preserve">메모</t>
    </r>
  </si>
  <si>
    <t xml:space="preserve">연장 접수</t>
  </si>
  <si>
    <r>
      <rPr>
        <sz val="10"/>
        <color rgb="FF666666"/>
        <rFont val="Noto Sans CJK SC"/>
        <family val="2"/>
      </rPr>
      <t xml:space="preserve">예시 — 만료 전 연장심의 신청</t>
    </r>
    <r>
      <rPr>
        <sz val="10"/>
        <color rgb="FF666666"/>
        <rFont val="Arial"/>
        <family val="0"/>
        <charset val="1"/>
      </rPr>
      <t xml:space="preserve">(</t>
    </r>
    <r>
      <rPr>
        <sz val="10"/>
        <color rgb="FF666666"/>
        <rFont val="Noto Sans CJK SC"/>
        <family val="2"/>
      </rPr>
      <t xml:space="preserve">생보 별지 제</t>
    </r>
    <r>
      <rPr>
        <sz val="10"/>
        <color rgb="FF666666"/>
        <rFont val="Arial"/>
        <family val="0"/>
        <charset val="1"/>
      </rPr>
      <t xml:space="preserve">3</t>
    </r>
    <r>
      <rPr>
        <sz val="10"/>
        <color rgb="FF666666"/>
        <rFont val="Noto Sans CJK SC"/>
        <family val="2"/>
      </rPr>
      <t xml:space="preserve">호</t>
    </r>
    <r>
      <rPr>
        <sz val="10"/>
        <color rgb="FF666666"/>
        <rFont val="Arial"/>
        <family val="0"/>
        <charset val="1"/>
      </rPr>
      <t xml:space="preserve">)</t>
    </r>
  </si>
  <si>
    <t xml:space="preserve">삭제</t>
  </si>
  <si>
    <r>
      <rPr>
        <sz val="10"/>
        <color rgb="FF666666"/>
        <rFont val="Noto Sans CJK SC"/>
        <family val="2"/>
      </rPr>
      <t xml:space="preserve">예시 — 만료 광고 삭제 확인</t>
    </r>
    <r>
      <rPr>
        <sz val="10"/>
        <color rgb="FF666666"/>
        <rFont val="Arial"/>
        <family val="0"/>
        <charset val="1"/>
      </rPr>
      <t xml:space="preserve">, </t>
    </r>
    <r>
      <rPr>
        <sz val="10"/>
        <color rgb="FF666666"/>
        <rFont val="Noto Sans CJK SC"/>
        <family val="2"/>
      </rPr>
      <t xml:space="preserve">설계사 통보</t>
    </r>
  </si>
  <si>
    <r>
      <rPr>
        <b val="true"/>
        <sz val="12"/>
        <rFont val="Noto Sans CJK SC"/>
        <family val="2"/>
      </rPr>
      <t xml:space="preserve">이 대장이 기대는 규정 </t>
    </r>
    <r>
      <rPr>
        <b val="true"/>
        <sz val="12"/>
        <rFont val="Arial"/>
        <family val="0"/>
        <charset val="1"/>
      </rPr>
      <t xml:space="preserve">(</t>
    </r>
    <r>
      <rPr>
        <b val="true"/>
        <sz val="12"/>
        <rFont val="Noto Sans CJK SC"/>
        <family val="2"/>
      </rPr>
      <t xml:space="preserve">원문 조문</t>
    </r>
    <r>
      <rPr>
        <b val="true"/>
        <sz val="12"/>
        <rFont val="Arial"/>
        <family val="0"/>
        <charset val="1"/>
      </rPr>
      <t xml:space="preserve">)</t>
    </r>
  </si>
  <si>
    <t xml:space="preserve">#</t>
  </si>
  <si>
    <t xml:space="preserve">규칙</t>
  </si>
  <si>
    <t xml:space="preserve">대장에서의 처리</t>
  </si>
  <si>
    <t xml:space="preserve">근거</t>
  </si>
  <si>
    <t xml:space="preserve">R01</t>
  </si>
  <si>
    <r>
      <rPr>
        <sz val="10"/>
        <rFont val="Noto Sans CJK SC"/>
        <family val="2"/>
      </rPr>
      <t xml:space="preserve">유효기간 </t>
    </r>
    <r>
      <rPr>
        <sz val="10"/>
        <rFont val="Arial"/>
        <family val="0"/>
        <charset val="1"/>
      </rPr>
      <t xml:space="preserve">= </t>
    </r>
    <r>
      <rPr>
        <sz val="10"/>
        <rFont val="Noto Sans CJK SC"/>
        <family val="2"/>
      </rPr>
      <t xml:space="preserve">심의결과통보서를 받은 날로부터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년</t>
    </r>
  </si>
  <si>
    <r>
      <rPr>
        <sz val="10"/>
        <rFont val="Noto Sans CJK SC"/>
        <family val="2"/>
      </rPr>
      <t xml:space="preserve">만료일 </t>
    </r>
    <r>
      <rPr>
        <sz val="10"/>
        <rFont val="Arial"/>
        <family val="0"/>
        <charset val="1"/>
      </rPr>
      <t xml:space="preserve">= </t>
    </r>
    <r>
      <rPr>
        <sz val="10"/>
        <rFont val="Noto Sans CJK SC"/>
        <family val="2"/>
      </rPr>
      <t xml:space="preserve">수령일 </t>
    </r>
    <r>
      <rPr>
        <sz val="10"/>
        <rFont val="Arial"/>
        <family val="0"/>
        <charset val="1"/>
      </rPr>
      <t xml:space="preserve">+ 1</t>
    </r>
    <r>
      <rPr>
        <sz val="10"/>
        <rFont val="Noto Sans CJK SC"/>
        <family val="2"/>
      </rPr>
      <t xml:space="preserve">년 −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일 </t>
    </r>
    <r>
      <rPr>
        <sz val="10"/>
        <rFont val="Arial"/>
        <family val="0"/>
        <charset val="1"/>
      </rPr>
      <t xml:space="preserve">(M</t>
    </r>
    <r>
      <rPr>
        <sz val="10"/>
        <rFont val="Noto Sans CJK SC"/>
        <family val="2"/>
      </rPr>
      <t xml:space="preserve">열</t>
    </r>
    <r>
      <rPr>
        <sz val="10"/>
        <rFont val="Arial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</si>
  <si>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생보협회 광고규정 시행세칙 </t>
    </r>
    <r>
      <rPr>
        <sz val="10"/>
        <rFont val="Arial"/>
        <family val="0"/>
        <charset val="1"/>
      </rPr>
      <t xml:space="preserve">§16③ · </t>
    </r>
    <r>
      <rPr>
        <sz val="10"/>
        <rFont val="Noto Sans CJK SC"/>
        <family val="2"/>
      </rPr>
      <t xml:space="preserve">손보협회 광고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선전규정 </t>
    </r>
    <r>
      <rPr>
        <sz val="10"/>
        <rFont val="Arial"/>
        <family val="0"/>
        <charset val="1"/>
      </rPr>
      <t xml:space="preserve">§23</t>
    </r>
  </si>
  <si>
    <t xml:space="preserve">R02</t>
  </si>
  <si>
    <r>
      <rPr>
        <sz val="10"/>
        <rFont val="Noto Sans CJK SC"/>
        <family val="2"/>
      </rPr>
      <t xml:space="preserve">약관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사업방법서 변경 시 변경일 전일까지로 단축</t>
    </r>
  </si>
  <si>
    <r>
      <rPr>
        <sz val="10"/>
        <rFont val="Noto Sans CJK SC"/>
        <family val="2"/>
      </rPr>
      <t xml:space="preserve">변경일</t>
    </r>
    <r>
      <rPr>
        <sz val="10"/>
        <rFont val="Arial"/>
        <family val="0"/>
        <charset val="1"/>
      </rPr>
      <t xml:space="preserve">(N</t>
    </r>
    <r>
      <rPr>
        <sz val="10"/>
        <rFont val="Noto Sans CJK SC"/>
        <family val="2"/>
      </rPr>
      <t xml:space="preserve">열</t>
    </r>
    <r>
      <rPr>
        <sz val="10"/>
        <rFont val="Arial"/>
        <family val="0"/>
        <charset val="1"/>
      </rPr>
      <t xml:space="preserve">) </t>
    </r>
    <r>
      <rPr>
        <sz val="10"/>
        <rFont val="Noto Sans CJK SC"/>
        <family val="2"/>
      </rPr>
      <t xml:space="preserve">입력 → 적용 만료일</t>
    </r>
    <r>
      <rPr>
        <sz val="10"/>
        <rFont val="Arial"/>
        <family val="0"/>
        <charset val="1"/>
      </rPr>
      <t xml:space="preserve">(O</t>
    </r>
    <r>
      <rPr>
        <sz val="10"/>
        <rFont val="Noto Sans CJK SC"/>
        <family val="2"/>
      </rPr>
      <t xml:space="preserve">열</t>
    </r>
    <r>
      <rPr>
        <sz val="10"/>
        <rFont val="Arial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</si>
  <si>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생보 별지 제</t>
    </r>
    <r>
      <rPr>
        <sz val="10"/>
        <rFont val="Arial"/>
        <family val="0"/>
        <charset val="1"/>
      </rPr>
      <t xml:space="preserve">9</t>
    </r>
    <r>
      <rPr>
        <sz val="10"/>
        <rFont val="Noto Sans CJK SC"/>
        <family val="2"/>
      </rPr>
      <t xml:space="preserve">호 </t>
    </r>
    <r>
      <rPr>
        <sz val="10"/>
        <rFont val="Arial"/>
        <family val="0"/>
        <charset val="1"/>
      </rPr>
      <t xml:space="preserve">5-</t>
    </r>
    <r>
      <rPr>
        <sz val="10"/>
        <rFont val="Noto Sans CJK SC"/>
        <family val="2"/>
      </rPr>
      <t xml:space="preserve">나 </t>
    </r>
    <r>
      <rPr>
        <sz val="10"/>
        <rFont val="Arial"/>
        <family val="0"/>
        <charset val="1"/>
      </rPr>
      <t xml:space="preserve">· </t>
    </r>
    <r>
      <rPr>
        <sz val="10"/>
        <rFont val="Noto Sans CJK SC"/>
        <family val="2"/>
      </rPr>
      <t xml:space="preserve">손보 규정 </t>
    </r>
    <r>
      <rPr>
        <sz val="10"/>
        <rFont val="Arial"/>
        <family val="0"/>
        <charset val="1"/>
      </rPr>
      <t xml:space="preserve">§23 </t>
    </r>
    <r>
      <rPr>
        <sz val="10"/>
        <rFont val="Noto Sans CJK SC"/>
        <family val="2"/>
      </rPr>
      <t xml:space="preserve">단서</t>
    </r>
  </si>
  <si>
    <t xml:space="preserve">R03</t>
  </si>
  <si>
    <r>
      <rPr>
        <sz val="10"/>
        <rFont val="Noto Sans CJK SC"/>
        <family val="2"/>
      </rPr>
      <t xml:space="preserve">통보서 수령 전 게시 금지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사후심의 제외</t>
    </r>
    <r>
      <rPr>
        <sz val="10"/>
        <rFont val="Arial"/>
        <family val="0"/>
        <charset val="1"/>
      </rPr>
      <t xml:space="preserve">)</t>
    </r>
  </si>
  <si>
    <t xml:space="preserve">심의필 없이 게시중 → 경고</t>
  </si>
  <si>
    <r>
      <rPr>
        <sz val="10"/>
        <rFont val="Noto Sans CJK SC"/>
        <family val="2"/>
      </rPr>
      <t xml:space="preserve">생보 규정 </t>
    </r>
    <r>
      <rPr>
        <sz val="10"/>
        <rFont val="Arial"/>
        <family val="0"/>
        <charset val="1"/>
      </rPr>
      <t xml:space="preserve">§16④ · </t>
    </r>
    <r>
      <rPr>
        <sz val="10"/>
        <rFont val="Noto Sans CJK SC"/>
        <family val="2"/>
      </rPr>
      <t xml:space="preserve">손보 </t>
    </r>
    <r>
      <rPr>
        <sz val="10"/>
        <rFont val="Arial"/>
        <family val="0"/>
        <charset val="1"/>
      </rPr>
      <t xml:space="preserve">§19⑥</t>
    </r>
  </si>
  <si>
    <t xml:space="preserve">R04</t>
  </si>
  <si>
    <r>
      <rPr>
        <sz val="10"/>
        <rFont val="Noto Sans CJK SC"/>
        <family val="2"/>
      </rPr>
      <t xml:space="preserve">손보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변경심의 통과 시 기존 유효기간의 잔여기간 유지</t>
    </r>
  </si>
  <si>
    <r>
      <rPr>
        <sz val="10"/>
        <rFont val="Noto Sans CJK SC"/>
        <family val="2"/>
      </rPr>
      <t xml:space="preserve">조치 로그에 변경 접수 기록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만료일 유지</t>
    </r>
  </si>
  <si>
    <r>
      <rPr>
        <sz val="10"/>
        <rFont val="Noto Sans CJK SC"/>
        <family val="2"/>
      </rPr>
      <t xml:space="preserve">손보협회 운영세칙 </t>
    </r>
    <r>
      <rPr>
        <sz val="10"/>
        <rFont val="Arial"/>
        <family val="0"/>
        <charset val="1"/>
      </rPr>
      <t xml:space="preserve">§7②</t>
    </r>
  </si>
  <si>
    <t xml:space="preserve">R05</t>
  </si>
  <si>
    <r>
      <rPr>
        <sz val="10"/>
        <rFont val="Noto Sans CJK SC"/>
        <family val="2"/>
      </rPr>
      <t xml:space="preserve">손보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유효기간이 만료된 기심의 광고물의 재연장은 간이심의</t>
    </r>
  </si>
  <si>
    <r>
      <rPr>
        <sz val="10"/>
        <rFont val="Noto Sans CJK SC"/>
        <family val="2"/>
      </rPr>
      <t xml:space="preserve">조치 결정 </t>
    </r>
    <r>
      <rPr>
        <sz val="10"/>
        <rFont val="Arial"/>
        <family val="0"/>
        <charset val="1"/>
      </rPr>
      <t xml:space="preserve">"</t>
    </r>
    <r>
      <rPr>
        <sz val="10"/>
        <rFont val="Noto Sans CJK SC"/>
        <family val="2"/>
      </rPr>
      <t xml:space="preserve">연장 접수</t>
    </r>
    <r>
      <rPr>
        <sz val="10"/>
        <rFont val="Arial"/>
        <family val="0"/>
        <charset val="1"/>
      </rPr>
      <t xml:space="preserve">" → </t>
    </r>
    <r>
      <rPr>
        <sz val="10"/>
        <rFont val="Noto Sans CJK SC"/>
        <family val="2"/>
      </rPr>
      <t xml:space="preserve">조치 로그 </t>
    </r>
    <r>
      <rPr>
        <sz val="10"/>
        <rFont val="Arial"/>
        <family val="0"/>
        <charset val="1"/>
      </rPr>
      <t xml:space="preserve">"</t>
    </r>
    <r>
      <rPr>
        <sz val="10"/>
        <rFont val="Noto Sans CJK SC"/>
        <family val="2"/>
      </rPr>
      <t xml:space="preserve">간이심의 접수</t>
    </r>
    <r>
      <rPr>
        <sz val="10"/>
        <rFont val="Arial"/>
        <family val="0"/>
        <charset val="1"/>
      </rPr>
      <t xml:space="preserve">"</t>
    </r>
  </si>
  <si>
    <r>
      <rPr>
        <sz val="10"/>
        <rFont val="Noto Sans CJK SC"/>
        <family val="2"/>
      </rPr>
      <t xml:space="preserve">손보협회 운영세칙 </t>
    </r>
    <r>
      <rPr>
        <sz val="10"/>
        <rFont val="Arial"/>
        <family val="0"/>
        <charset val="1"/>
      </rPr>
      <t xml:space="preserve">§6-1①3</t>
    </r>
  </si>
  <si>
    <t xml:space="preserve">R06</t>
  </si>
  <si>
    <r>
      <rPr>
        <sz val="10"/>
        <rFont val="Noto Sans CJK SC"/>
        <family val="2"/>
      </rPr>
      <t xml:space="preserve">생보</t>
    </r>
    <r>
      <rPr>
        <sz val="10"/>
        <rFont val="Arial"/>
        <family val="0"/>
        <charset val="1"/>
      </rPr>
      <t xml:space="preserve">(2026-12-01~): </t>
    </r>
    <r>
      <rPr>
        <sz val="10"/>
        <rFont val="Noto Sans CJK SC"/>
        <family val="2"/>
      </rPr>
      <t xml:space="preserve">만료 전 연장심의 신청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신청서</t>
    </r>
    <r>
      <rPr>
        <sz val="10"/>
        <rFont val="Arial"/>
        <family val="0"/>
        <charset val="1"/>
      </rPr>
      <t xml:space="preserve">+</t>
    </r>
    <r>
      <rPr>
        <sz val="10"/>
        <rFont val="Noto Sans CJK SC"/>
        <family val="2"/>
      </rPr>
      <t xml:space="preserve">증빙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기존 심의필번호 기재</t>
    </r>
    <r>
      <rPr>
        <sz val="10"/>
        <rFont val="Arial"/>
        <family val="0"/>
        <charset val="1"/>
      </rPr>
      <t xml:space="preserve">)</t>
    </r>
  </si>
  <si>
    <t xml:space="preserve">만료임박 상태에서 연장 접수</t>
  </si>
  <si>
    <r>
      <rPr>
        <sz val="10"/>
        <rFont val="Noto Sans CJK SC"/>
        <family val="2"/>
      </rPr>
      <t xml:space="preserve">생보협회 규정 </t>
    </r>
    <r>
      <rPr>
        <sz val="10"/>
        <rFont val="Arial"/>
        <family val="0"/>
        <charset val="1"/>
      </rPr>
      <t xml:space="preserve">§13④·</t>
    </r>
    <r>
      <rPr>
        <sz val="10"/>
        <rFont val="Noto Sans CJK SC"/>
        <family val="2"/>
      </rPr>
      <t xml:space="preserve">시행세칙 </t>
    </r>
    <r>
      <rPr>
        <sz val="10"/>
        <rFont val="Arial"/>
        <family val="0"/>
        <charset val="1"/>
      </rPr>
      <t xml:space="preserve">§8·[</t>
    </r>
    <r>
      <rPr>
        <sz val="10"/>
        <rFont val="Noto Sans CJK SC"/>
        <family val="2"/>
      </rPr>
      <t xml:space="preserve">별지 제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호</t>
    </r>
    <r>
      <rPr>
        <sz val="10"/>
        <rFont val="Arial"/>
        <family val="0"/>
        <charset val="1"/>
      </rPr>
      <t xml:space="preserve">] (</t>
    </r>
    <r>
      <rPr>
        <sz val="10"/>
        <rFont val="Noto Sans CJK SC"/>
        <family val="2"/>
      </rPr>
      <t xml:space="preserve">전부개정 </t>
    </r>
    <r>
      <rPr>
        <sz val="10"/>
        <rFont val="Arial"/>
        <family val="0"/>
        <charset val="1"/>
      </rPr>
      <t xml:space="preserve">2026-12-01 </t>
    </r>
    <r>
      <rPr>
        <sz val="10"/>
        <rFont val="Noto Sans CJK SC"/>
        <family val="2"/>
      </rPr>
      <t xml:space="preserve">시행</t>
    </r>
    <r>
      <rPr>
        <sz val="10"/>
        <rFont val="Arial"/>
        <family val="0"/>
        <charset val="1"/>
      </rPr>
      <t xml:space="preserve">)</t>
    </r>
  </si>
  <si>
    <t xml:space="preserve">R07</t>
  </si>
  <si>
    <r>
      <rPr>
        <sz val="10"/>
        <rFont val="Noto Sans CJK SC"/>
        <family val="2"/>
      </rPr>
      <t xml:space="preserve">다른 설계사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보험사가 심의받은 광고물 재사용은 동일 매체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동의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허가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수정 금지</t>
    </r>
  </si>
  <si>
    <r>
      <rPr>
        <sz val="10"/>
        <rFont val="Noto Sans CJK SC"/>
        <family val="2"/>
      </rPr>
      <t xml:space="preserve">재사용 원본 번호</t>
    </r>
    <r>
      <rPr>
        <sz val="10"/>
        <rFont val="Arial"/>
        <family val="0"/>
        <charset val="1"/>
      </rPr>
      <t xml:space="preserve">(Y</t>
    </r>
    <r>
      <rPr>
        <sz val="10"/>
        <rFont val="Noto Sans CJK SC"/>
        <family val="2"/>
      </rPr>
      <t xml:space="preserve">열</t>
    </r>
    <r>
      <rPr>
        <sz val="10"/>
        <rFont val="Arial"/>
        <family val="0"/>
        <charset val="1"/>
      </rPr>
      <t xml:space="preserve">)</t>
    </r>
    <r>
      <rPr>
        <sz val="10"/>
        <rFont val="Noto Sans CJK SC"/>
        <family val="2"/>
      </rPr>
      <t xml:space="preserve">에 기록</t>
    </r>
  </si>
  <si>
    <r>
      <rPr>
        <sz val="10"/>
        <rFont val="Noto Sans CJK SC"/>
        <family val="2"/>
      </rPr>
      <t xml:space="preserve">협회 </t>
    </r>
    <r>
      <rPr>
        <sz val="10"/>
        <rFont val="Arial"/>
        <family val="0"/>
        <charset val="1"/>
      </rPr>
      <t xml:space="preserve">Q&amp;A(</t>
    </r>
    <r>
      <rPr>
        <sz val="10"/>
        <rFont val="Noto Sans CJK SC"/>
        <family val="2"/>
      </rPr>
      <t xml:space="preserve">보험저널 </t>
    </r>
    <r>
      <rPr>
        <sz val="10"/>
        <rFont val="Arial"/>
        <family val="0"/>
        <charset val="1"/>
      </rPr>
      <t xml:space="preserve">2021-06-14) · </t>
    </r>
    <r>
      <rPr>
        <sz val="10"/>
        <rFont val="Noto Sans CJK SC"/>
        <family val="2"/>
      </rPr>
      <t xml:space="preserve">생보 규정 </t>
    </r>
    <r>
      <rPr>
        <sz val="10"/>
        <rFont val="Arial"/>
        <family val="0"/>
        <charset val="1"/>
      </rPr>
      <t xml:space="preserve">§18④ · </t>
    </r>
    <r>
      <rPr>
        <sz val="10"/>
        <rFont val="Noto Sans CJK SC"/>
        <family val="2"/>
      </rPr>
      <t xml:space="preserve">손보 </t>
    </r>
    <r>
      <rPr>
        <sz val="10"/>
        <rFont val="Arial"/>
        <family val="0"/>
        <charset val="1"/>
      </rPr>
      <t xml:space="preserve">§21④</t>
    </r>
  </si>
  <si>
    <t xml:space="preserve">R08</t>
  </si>
  <si>
    <r>
      <rPr>
        <sz val="10"/>
        <rFont val="Noto Sans CJK SC"/>
        <family val="2"/>
      </rPr>
      <t xml:space="preserve">심의필 표기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협회명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자체 심의는 회사명</t>
    </r>
    <r>
      <rPr>
        <sz val="10"/>
        <rFont val="Arial"/>
        <family val="0"/>
        <charset val="1"/>
      </rPr>
      <t xml:space="preserve">)·</t>
    </r>
    <r>
      <rPr>
        <sz val="10"/>
        <rFont val="Noto Sans CJK SC"/>
        <family val="2"/>
      </rPr>
      <t xml:space="preserve">번호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기간 병기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본문과 같은 크기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굵기</t>
    </r>
    <r>
      <rPr>
        <sz val="10"/>
        <rFont val="Arial"/>
        <family val="0"/>
        <charset val="1"/>
      </rPr>
      <t xml:space="preserve">, 7pt↑</t>
    </r>
  </si>
  <si>
    <r>
      <rPr>
        <sz val="10"/>
        <rFont val="Noto Sans CJK SC"/>
        <family val="2"/>
      </rPr>
      <t xml:space="preserve">표기 문구</t>
    </r>
    <r>
      <rPr>
        <sz val="10"/>
        <rFont val="Arial"/>
        <family val="0"/>
        <charset val="1"/>
      </rPr>
      <t xml:space="preserve">(AA</t>
    </r>
    <r>
      <rPr>
        <sz val="10"/>
        <rFont val="Noto Sans CJK SC"/>
        <family val="2"/>
      </rPr>
      <t xml:space="preserve">열</t>
    </r>
    <r>
      <rPr>
        <sz val="10"/>
        <rFont val="Arial"/>
        <family val="0"/>
        <charset val="1"/>
      </rPr>
      <t xml:space="preserve">) </t>
    </r>
    <r>
      <rPr>
        <sz val="10"/>
        <rFont val="Noto Sans CJK SC"/>
        <family val="2"/>
      </rPr>
      <t xml:space="preserve">자동 생성</t>
    </r>
  </si>
  <si>
    <r>
      <rPr>
        <sz val="10"/>
        <rFont val="Noto Sans CJK SC"/>
        <family val="2"/>
      </rPr>
      <t xml:space="preserve">생보 </t>
    </r>
    <r>
      <rPr>
        <sz val="10"/>
        <rFont val="Arial"/>
        <family val="0"/>
        <charset val="1"/>
      </rPr>
      <t xml:space="preserve">[</t>
    </r>
    <r>
      <rPr>
        <sz val="10"/>
        <rFont val="Noto Sans CJK SC"/>
        <family val="2"/>
      </rPr>
      <t xml:space="preserve">별표 제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호</t>
    </r>
    <r>
      <rPr>
        <sz val="10"/>
        <rFont val="Arial"/>
        <family val="0"/>
        <charset val="1"/>
      </rPr>
      <t xml:space="preserve">]·</t>
    </r>
    <r>
      <rPr>
        <sz val="10"/>
        <rFont val="Noto Sans CJK SC"/>
        <family val="2"/>
      </rPr>
      <t xml:space="preserve">세칙 </t>
    </r>
    <r>
      <rPr>
        <sz val="10"/>
        <rFont val="Arial"/>
        <family val="0"/>
        <charset val="1"/>
      </rPr>
      <t xml:space="preserve">§16① · </t>
    </r>
    <r>
      <rPr>
        <sz val="10"/>
        <rFont val="Noto Sans CJK SC"/>
        <family val="2"/>
      </rPr>
      <t xml:space="preserve">손보 </t>
    </r>
    <r>
      <rPr>
        <sz val="10"/>
        <rFont val="Arial"/>
        <family val="0"/>
        <charset val="1"/>
      </rPr>
      <t xml:space="preserve">[</t>
    </r>
    <r>
      <rPr>
        <sz val="10"/>
        <rFont val="Noto Sans CJK SC"/>
        <family val="2"/>
      </rPr>
      <t xml:space="preserve">별지 제</t>
    </r>
    <r>
      <rPr>
        <sz val="10"/>
        <rFont val="Arial"/>
        <family val="0"/>
        <charset val="1"/>
      </rPr>
      <t xml:space="preserve">5</t>
    </r>
    <r>
      <rPr>
        <sz val="10"/>
        <rFont val="Noto Sans CJK SC"/>
        <family val="2"/>
      </rPr>
      <t xml:space="preserve">호</t>
    </r>
    <r>
      <rPr>
        <sz val="10"/>
        <rFont val="Arial"/>
        <family val="0"/>
        <charset val="1"/>
      </rPr>
      <t xml:space="preserve">]·</t>
    </r>
    <r>
      <rPr>
        <sz val="10"/>
        <rFont val="Noto Sans CJK SC"/>
        <family val="2"/>
      </rPr>
      <t xml:space="preserve">세칙 </t>
    </r>
    <r>
      <rPr>
        <sz val="10"/>
        <rFont val="Arial"/>
        <family val="0"/>
        <charset val="1"/>
      </rPr>
      <t xml:space="preserve">§12</t>
    </r>
  </si>
  <si>
    <t xml:space="preserve">R09</t>
  </si>
  <si>
    <r>
      <rPr>
        <sz val="10"/>
        <rFont val="Noto Sans CJK SC"/>
        <family val="2"/>
      </rPr>
      <t xml:space="preserve">승인 광고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점검표 기록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보관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광고자료 </t>
    </r>
    <r>
      <rPr>
        <sz val="10"/>
        <rFont val="Arial"/>
        <family val="0"/>
        <charset val="1"/>
      </rPr>
      <t xml:space="preserve">10</t>
    </r>
    <r>
      <rPr>
        <sz val="10"/>
        <rFont val="Noto Sans CJK SC"/>
        <family val="2"/>
      </rPr>
      <t xml:space="preserve">년 보존</t>
    </r>
  </si>
  <si>
    <r>
      <rPr>
        <sz val="10"/>
        <rFont val="Noto Sans CJK SC"/>
        <family val="2"/>
      </rPr>
      <t xml:space="preserve">대장 </t>
    </r>
    <r>
      <rPr>
        <sz val="10"/>
        <rFont val="Arial"/>
        <family val="0"/>
        <charset val="1"/>
      </rPr>
      <t xml:space="preserve">+ </t>
    </r>
    <r>
      <rPr>
        <sz val="10"/>
        <rFont val="Noto Sans CJK SC"/>
        <family val="2"/>
      </rPr>
      <t xml:space="preserve">조치 로그 보관</t>
    </r>
  </si>
  <si>
    <r>
      <rPr>
        <sz val="10"/>
        <rFont val="Noto Sans CJK SC"/>
        <family val="2"/>
      </rPr>
      <t xml:space="preserve">생보 시행세칙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준법감시인 승인 기록</t>
    </r>
    <r>
      <rPr>
        <sz val="10"/>
        <rFont val="Arial"/>
        <family val="0"/>
        <charset val="1"/>
      </rPr>
      <t xml:space="preserve">) · </t>
    </r>
    <r>
      <rPr>
        <sz val="10"/>
        <rFont val="Noto Sans CJK SC"/>
        <family val="2"/>
      </rPr>
      <t xml:space="preserve">금소법 </t>
    </r>
    <r>
      <rPr>
        <sz val="10"/>
        <rFont val="Arial"/>
        <family val="0"/>
        <charset val="1"/>
      </rPr>
      <t xml:space="preserve">§28·</t>
    </r>
    <r>
      <rPr>
        <sz val="10"/>
        <rFont val="Noto Sans CJK SC"/>
        <family val="2"/>
      </rPr>
      <t xml:space="preserve">시행령 </t>
    </r>
    <r>
      <rPr>
        <sz val="10"/>
        <rFont val="Arial"/>
        <family val="0"/>
        <charset val="1"/>
      </rPr>
      <t xml:space="preserve">§26 · </t>
    </r>
    <r>
      <rPr>
        <sz val="10"/>
        <rFont val="Noto Sans CJK SC"/>
        <family val="2"/>
      </rPr>
      <t xml:space="preserve">생보 규정 </t>
    </r>
    <r>
      <rPr>
        <sz val="10"/>
        <rFont val="Arial"/>
        <family val="0"/>
        <charset val="1"/>
      </rPr>
      <t xml:space="preserve">§19 · </t>
    </r>
    <r>
      <rPr>
        <sz val="10"/>
        <rFont val="Noto Sans CJK SC"/>
        <family val="2"/>
      </rPr>
      <t xml:space="preserve">손보 </t>
    </r>
    <r>
      <rPr>
        <sz val="10"/>
        <rFont val="Arial"/>
        <family val="0"/>
        <charset val="1"/>
      </rPr>
      <t xml:space="preserve">§23-1</t>
    </r>
  </si>
  <si>
    <t xml:space="preserve">R10</t>
  </si>
  <si>
    <r>
      <rPr>
        <sz val="10"/>
        <rFont val="Noto Sans CJK SC"/>
        <family val="2"/>
      </rPr>
      <t xml:space="preserve">유효기간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표시 위반 </t>
    </r>
    <r>
      <rPr>
        <sz val="10"/>
        <rFont val="Arial"/>
        <family val="0"/>
        <charset val="1"/>
      </rPr>
      <t xml:space="preserve">3</t>
    </r>
    <r>
      <rPr>
        <sz val="10"/>
        <rFont val="Noto Sans CJK SC"/>
        <family val="2"/>
      </rPr>
      <t xml:space="preserve">천만 원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미심의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억 원 이내 제재금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협회</t>
    </r>
    <r>
      <rPr>
        <sz val="10"/>
        <rFont val="Arial"/>
        <family val="0"/>
        <charset val="1"/>
      </rPr>
      <t xml:space="preserve">) — </t>
    </r>
    <r>
      <rPr>
        <sz val="10"/>
        <rFont val="Noto Sans CJK SC"/>
        <family val="2"/>
      </rPr>
      <t xml:space="preserve">실제 부과 </t>
    </r>
    <r>
      <rPr>
        <sz val="10"/>
        <rFont val="Arial"/>
        <family val="0"/>
        <charset val="1"/>
      </rPr>
      <t xml:space="preserve">100</t>
    </r>
    <r>
      <rPr>
        <sz val="10"/>
        <rFont val="Noto Sans CJK SC"/>
        <family val="2"/>
      </rPr>
      <t xml:space="preserve">만</t>
    </r>
    <r>
      <rPr>
        <sz val="10"/>
        <rFont val="Arial"/>
        <family val="0"/>
        <charset val="1"/>
      </rPr>
      <t xml:space="preserve">~1,000</t>
    </r>
    <r>
      <rPr>
        <sz val="10"/>
        <rFont val="Noto Sans CJK SC"/>
        <family val="2"/>
      </rPr>
      <t xml:space="preserve">만 원</t>
    </r>
  </si>
  <si>
    <r>
      <rPr>
        <sz val="10"/>
        <rFont val="Noto Sans CJK SC"/>
        <family val="2"/>
      </rPr>
      <t xml:space="preserve">경고 열</t>
    </r>
    <r>
      <rPr>
        <sz val="10"/>
        <rFont val="Arial"/>
        <family val="0"/>
        <charset val="1"/>
      </rPr>
      <t xml:space="preserve">(S)</t>
    </r>
    <r>
      <rPr>
        <sz val="10"/>
        <rFont val="Noto Sans CJK SC"/>
        <family val="2"/>
      </rPr>
      <t xml:space="preserve">로 우선 처리</t>
    </r>
  </si>
  <si>
    <r>
      <rPr>
        <sz val="10"/>
        <rFont val="Noto Sans CJK SC"/>
        <family val="2"/>
      </rPr>
      <t xml:space="preserve">생보 규정 </t>
    </r>
    <r>
      <rPr>
        <sz val="10"/>
        <rFont val="Arial"/>
        <family val="0"/>
        <charset val="1"/>
      </rPr>
      <t xml:space="preserve">§32⑤ · </t>
    </r>
    <r>
      <rPr>
        <sz val="10"/>
        <rFont val="Noto Sans CJK SC"/>
        <family val="2"/>
      </rPr>
      <t xml:space="preserve">손보 </t>
    </r>
    <r>
      <rPr>
        <sz val="10"/>
        <rFont val="Arial"/>
        <family val="0"/>
        <charset val="1"/>
      </rPr>
      <t xml:space="preserve">§33④ · </t>
    </r>
    <r>
      <rPr>
        <sz val="10"/>
        <rFont val="Noto Sans CJK SC"/>
        <family val="2"/>
      </rPr>
      <t xml:space="preserve">협회 위반내역 공시</t>
    </r>
  </si>
  <si>
    <t xml:space="preserve">참고</t>
  </si>
  <si>
    <r>
      <rPr>
        <sz val="10"/>
        <rFont val="Arial"/>
        <family val="0"/>
        <charset val="1"/>
      </rPr>
      <t xml:space="preserve">2025-03 </t>
    </r>
    <r>
      <rPr>
        <sz val="10"/>
        <rFont val="Noto Sans CJK SC"/>
        <family val="2"/>
      </rPr>
      <t xml:space="preserve">금감원 캠페인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대형 </t>
    </r>
    <r>
      <rPr>
        <sz val="10"/>
        <rFont val="Arial"/>
        <family val="0"/>
        <charset val="1"/>
      </rPr>
      <t xml:space="preserve">GA </t>
    </r>
    <r>
      <rPr>
        <sz val="10"/>
        <rFont val="Noto Sans CJK SC"/>
        <family val="2"/>
      </rPr>
      <t xml:space="preserve">자율점검 위규 </t>
    </r>
    <r>
      <rPr>
        <sz val="10"/>
        <rFont val="Arial"/>
        <family val="0"/>
        <charset val="1"/>
      </rPr>
      <t xml:space="preserve">12,503</t>
    </r>
    <r>
      <rPr>
        <sz val="10"/>
        <rFont val="Noto Sans CJK SC"/>
        <family val="2"/>
      </rPr>
      <t xml:space="preserve">건 중 심의필 유효기간 경과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누락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오기재 </t>
    </r>
    <r>
      <rPr>
        <sz val="10"/>
        <rFont val="Arial"/>
        <family val="0"/>
        <charset val="1"/>
      </rPr>
      <t xml:space="preserve">8,520</t>
    </r>
    <r>
      <rPr>
        <sz val="10"/>
        <rFont val="Noto Sans CJK SC"/>
        <family val="2"/>
      </rPr>
      <t xml:space="preserve">건</t>
    </r>
    <r>
      <rPr>
        <sz val="10"/>
        <rFont val="Arial"/>
        <family val="0"/>
        <charset val="1"/>
      </rPr>
      <t xml:space="preserve">(68.1%)</t>
    </r>
  </si>
  <si>
    <t xml:space="preserve">이 대장이 막는 유형</t>
  </si>
  <si>
    <r>
      <rPr>
        <sz val="10"/>
        <rFont val="Noto Sans CJK SC"/>
        <family val="2"/>
      </rPr>
      <t xml:space="preserve">금감원 보도자료 </t>
    </r>
    <r>
      <rPr>
        <sz val="10"/>
        <rFont val="Arial"/>
        <family val="0"/>
        <charset val="1"/>
      </rPr>
      <t xml:space="preserve">2025-04-25</t>
    </r>
  </si>
  <si>
    <r>
      <rPr>
        <sz val="9"/>
        <color rgb="FF555555"/>
        <rFont val="Noto Sans CJK SC"/>
        <family val="2"/>
      </rPr>
      <t xml:space="preserve">규정 원문</t>
    </r>
    <r>
      <rPr>
        <sz val="9"/>
        <color rgb="FF555555"/>
        <rFont val="Arial"/>
        <family val="0"/>
        <charset val="1"/>
      </rPr>
      <t xml:space="preserve">: </t>
    </r>
    <r>
      <rPr>
        <sz val="9"/>
        <color rgb="FF555555"/>
        <rFont val="Noto Sans CJK SC"/>
        <family val="2"/>
      </rPr>
      <t xml:space="preserve">생명보험협회 자율규제 규정</t>
    </r>
    <r>
      <rPr>
        <sz val="9"/>
        <color rgb="FF555555"/>
        <rFont val="Arial"/>
        <family val="0"/>
        <charset val="1"/>
      </rPr>
      <t xml:space="preserve">(https://www.klia.or.kr/member/insurRegul/selfRegul/list.do), </t>
    </r>
    <r>
      <rPr>
        <sz val="9"/>
        <color rgb="FF555555"/>
        <rFont val="Noto Sans CJK SC"/>
        <family val="2"/>
      </rPr>
      <t xml:space="preserve">손해보험협회 규정</t>
    </r>
    <r>
      <rPr>
        <sz val="9"/>
        <color rgb="FF555555"/>
        <rFont val="Arial"/>
        <family val="0"/>
        <charset val="1"/>
      </rPr>
      <t xml:space="preserve">(https://www.knia.or.kr/m/data/regulation/regulation01). </t>
    </r>
    <r>
      <rPr>
        <sz val="9"/>
        <color rgb="FF555555"/>
        <rFont val="Noto Sans CJK SC"/>
        <family val="2"/>
      </rPr>
      <t xml:space="preserve">이 템플릿은 심의를 대신하거나 적법성을 판정하지 않습니다</t>
    </r>
    <r>
      <rPr>
        <sz val="9"/>
        <color rgb="FF555555"/>
        <rFont val="Arial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</si>
</sst>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-mm\-dd"/>
    <numFmt numFmtId="166" formatCode="0"/>
    <numFmt numFmtId="167" formatCode="&quot;기준일 &quot;yyyy\-mm\-dd"/>
    <numFmt numFmtId="168" formatCode="#,##0"/>
    <numFmt numFmtId="169" formatCode="yyyy&quot;년 &quot;mm\월"/>
    <numFmt numFmtId="170" formatCode="General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Noto Sans CJK SC"/>
      <family val="2"/>
    </font>
    <font>
      <b val="true"/>
      <sz val="14"/>
      <name val="Arial"/>
      <family val="0"/>
      <charset val="1"/>
    </font>
    <font>
      <sz val="10"/>
      <color rgb="FF555555"/>
      <name val="Noto Sans CJK SC"/>
      <family val="2"/>
    </font>
    <font>
      <sz val="10"/>
      <color rgb="FF555555"/>
      <name val="Arial"/>
      <family val="0"/>
      <charset val="1"/>
    </font>
    <font>
      <b val="true"/>
      <sz val="11"/>
      <name val="Noto Sans CJK SC"/>
      <family val="2"/>
    </font>
    <font>
      <sz val="10"/>
      <name val="Noto Sans CJK SC"/>
      <family val="2"/>
    </font>
    <font>
      <sz val="10"/>
      <name val="Arial"/>
      <family val="0"/>
      <charset val="1"/>
    </font>
    <font>
      <sz val="10"/>
      <color rgb="FF0000FF"/>
      <name val="Noto Sans CJK SC"/>
      <family val="2"/>
    </font>
    <font>
      <sz val="9"/>
      <color rgb="FF555555"/>
      <name val="Noto Sans CJK SC"/>
      <family val="2"/>
    </font>
    <font>
      <sz val="9"/>
      <color rgb="FF555555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3"/>
      <name val="Noto Sans CJK SC"/>
      <family val="2"/>
    </font>
    <font>
      <b val="true"/>
      <sz val="9"/>
      <name val="Arial"/>
      <family val="0"/>
      <charset val="1"/>
    </font>
    <font>
      <b val="true"/>
      <sz val="10"/>
      <color rgb="FFFFFFFF"/>
      <name val="Noto Sans CJK SC"/>
      <family val="2"/>
    </font>
    <font>
      <b val="true"/>
      <sz val="10"/>
      <color rgb="FFFFFFFF"/>
      <name val="Arial"/>
      <family val="0"/>
      <charset val="1"/>
    </font>
    <font>
      <sz val="10"/>
      <color rgb="FF666666"/>
      <name val="Arial"/>
      <family val="0"/>
      <charset val="1"/>
    </font>
    <font>
      <sz val="10"/>
      <color rgb="FF666666"/>
      <name val="Noto Sans CJK SC"/>
      <family val="2"/>
    </font>
    <font>
      <b val="true"/>
      <sz val="13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name val="Noto Sans CJK SC"/>
      <family val="2"/>
    </font>
    <font>
      <b val="true"/>
      <sz val="1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7F7F7"/>
      </patternFill>
    </fill>
    <fill>
      <patternFill patternType="solid">
        <fgColor rgb="FFEFEFEF"/>
        <bgColor rgb="FFF7F7F7"/>
      </patternFill>
    </fill>
    <fill>
      <patternFill patternType="solid">
        <fgColor rgb="FF1F4E5F"/>
        <bgColor rgb="FF555555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1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1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0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20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6">
    <dxf>
      <fill>
        <patternFill patternType="solid">
          <fgColor rgb="FF1F4E5F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fgColor rgb="FFFFFFCC"/>
          <bgColor rgb="FF000000"/>
        </patternFill>
      </fill>
    </dxf>
    <dxf>
      <fill>
        <patternFill patternType="solid">
          <fgColor rgb="FF66666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EFEFEF"/>
          <bgColor rgb="FF000000"/>
        </patternFill>
      </fill>
    </dxf>
    <dxf>
      <fill>
        <patternFill patternType="solid">
          <fgColor rgb="FF9E3B3B"/>
          <bgColor rgb="FF000000"/>
        </patternFill>
      </fill>
    </dxf>
    <dxf>
      <fill>
        <patternFill patternType="solid">
          <fgColor rgb="FFF8D7DA"/>
          <bgColor rgb="FF000000"/>
        </patternFill>
      </fill>
    </dxf>
    <dxf>
      <fill>
        <patternFill patternType="solid">
          <fgColor rgb="FFFFE5B4"/>
          <bgColor rgb="FF000000"/>
        </patternFill>
      </fill>
    </dxf>
    <dxf>
      <fill>
        <patternFill patternType="solid">
          <fgColor rgb="FF888888"/>
          <bgColor rgb="FF000000"/>
        </patternFill>
      </fill>
    </dxf>
    <dxf>
      <fill>
        <patternFill patternType="solid">
          <fgColor rgb="FF8A5A2B"/>
          <bgColor rgb="FF000000"/>
        </patternFill>
      </fill>
    </dxf>
    <dxf>
      <font>
        <name val="Arial"/>
        <charset val="1"/>
        <family val="0"/>
        <b val="1"/>
        <color rgb="FF9E3B3B"/>
      </font>
      <fill>
        <patternFill>
          <bgColor rgb="FFF8D7DA"/>
        </patternFill>
      </fill>
    </dxf>
    <dxf>
      <font>
        <name val="Arial"/>
        <charset val="1"/>
        <family val="0"/>
        <b val="1"/>
        <color rgb="FF8A5A2B"/>
      </font>
      <fill>
        <patternFill>
          <bgColor rgb="FFFFE5B4"/>
        </patternFill>
      </fill>
    </dxf>
    <dxf>
      <font>
        <name val="Arial"/>
        <charset val="1"/>
        <family val="0"/>
        <color rgb="FF888888"/>
      </font>
    </dxf>
    <dxf>
      <font>
        <name val="Arial"/>
        <charset val="1"/>
        <family val="0"/>
        <b val="1"/>
        <color rgb="FF9E3B3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2B"/>
      <rgbColor rgb="FF800080"/>
      <rgbColor rgb="FF008080"/>
      <rgbColor rgb="FFCCCCCC"/>
      <rgbColor rgb="FF888888"/>
      <rgbColor rgb="FF9999FF"/>
      <rgbColor rgb="FF9E3B3B"/>
      <rgbColor rgb="FFFFFFCC"/>
      <rgbColor rgb="FFEFEFEF"/>
      <rgbColor rgb="FF660066"/>
      <rgbColor rgb="FFFF8080"/>
      <rgbColor rgb="FF0066CC"/>
      <rgbColor rgb="FFF8D7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CCFFCC"/>
      <rgbColor rgb="FFFFFF99"/>
      <rgbColor rgb="FF99CCFF"/>
      <rgbColor rgb="FFFF99CC"/>
      <rgbColor rgb="FFCC99FF"/>
      <rgbColor rgb="FFFFE5B4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48"/>
    <col collapsed="false" customWidth="true" hidden="false" outlineLevel="0" max="3" min="3" style="0" width="70"/>
  </cols>
  <sheetData>
    <row r="1" customFormat="false" ht="21.6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  <c r="C5" s="6" t="s">
        <v>5</v>
      </c>
    </row>
    <row r="6" customFormat="false" ht="15" hidden="false" customHeight="false" outlineLevel="0" collapsed="false">
      <c r="A6" s="4" t="s">
        <v>6</v>
      </c>
      <c r="B6" s="5" t="s">
        <v>7</v>
      </c>
      <c r="C6" s="6" t="s">
        <v>8</v>
      </c>
    </row>
    <row r="8" customFormat="false" ht="15" hidden="false" customHeight="false" outlineLevel="0" collapsed="false">
      <c r="A8" s="4" t="s">
        <v>9</v>
      </c>
      <c r="B8" s="5" t="n">
        <v>30</v>
      </c>
      <c r="C8" s="6" t="s">
        <v>10</v>
      </c>
    </row>
    <row r="9" customFormat="false" ht="15" hidden="false" customHeight="false" outlineLevel="0" collapsed="false">
      <c r="A9" s="7" t="s">
        <v>11</v>
      </c>
      <c r="B9" s="5" t="n">
        <v>7</v>
      </c>
      <c r="C9" s="6" t="s">
        <v>12</v>
      </c>
    </row>
    <row r="10" customFormat="false" ht="15" hidden="false" customHeight="false" outlineLevel="0" collapsed="false">
      <c r="A10" s="7" t="s">
        <v>13</v>
      </c>
      <c r="B10" s="5" t="n">
        <v>1</v>
      </c>
      <c r="C10" s="6" t="s">
        <v>14</v>
      </c>
    </row>
    <row r="12" customFormat="false" ht="15" hidden="false" customHeight="false" outlineLevel="0" collapsed="false">
      <c r="A12" s="4" t="s">
        <v>15</v>
      </c>
      <c r="B12" s="8" t="n">
        <f aca="true">TODAY()</f>
        <v>46285</v>
      </c>
      <c r="C12" s="6" t="s">
        <v>16</v>
      </c>
    </row>
    <row r="13" customFormat="false" ht="15" hidden="false" customHeight="false" outlineLevel="0" collapsed="false">
      <c r="A13" s="4" t="s">
        <v>17</v>
      </c>
      <c r="B13" s="5" t="n">
        <v>22000</v>
      </c>
      <c r="C13" s="6" t="s">
        <v>18</v>
      </c>
    </row>
    <row r="14" customFormat="false" ht="15" hidden="false" customHeight="false" outlineLevel="0" collapsed="false">
      <c r="A14" s="4" t="s">
        <v>19</v>
      </c>
      <c r="B14" s="5" t="n">
        <v>11000</v>
      </c>
      <c r="C14" s="6" t="s">
        <v>20</v>
      </c>
    </row>
    <row r="16" customFormat="false" ht="15" hidden="false" customHeight="false" outlineLevel="0" collapsed="false">
      <c r="A16" s="3" t="s">
        <v>21</v>
      </c>
    </row>
    <row r="17" customFormat="false" ht="31.5" hidden="false" customHeight="true" outlineLevel="0" collapsed="false">
      <c r="A17" s="9" t="s">
        <v>22</v>
      </c>
      <c r="B17" s="9"/>
      <c r="C17" s="9"/>
    </row>
    <row r="18" customFormat="false" ht="31.5" hidden="false" customHeight="true" outlineLevel="0" collapsed="false">
      <c r="A18" s="9" t="s">
        <v>23</v>
      </c>
      <c r="B18" s="9"/>
      <c r="C18" s="9"/>
    </row>
    <row r="19" customFormat="false" ht="31.5" hidden="false" customHeight="true" outlineLevel="0" collapsed="false">
      <c r="A19" s="9" t="s">
        <v>24</v>
      </c>
      <c r="B19" s="9"/>
      <c r="C19" s="9"/>
    </row>
    <row r="20" customFormat="false" ht="31.5" hidden="false" customHeight="true" outlineLevel="0" collapsed="false">
      <c r="A20" s="9" t="s">
        <v>25</v>
      </c>
      <c r="B20" s="9"/>
      <c r="C20" s="9"/>
    </row>
    <row r="21" customFormat="false" ht="31.5" hidden="false" customHeight="true" outlineLevel="0" collapsed="false">
      <c r="A21" s="9" t="s">
        <v>26</v>
      </c>
      <c r="B21" s="9"/>
      <c r="C21" s="9"/>
    </row>
    <row r="22" customFormat="false" ht="31.5" hidden="false" customHeight="true" outlineLevel="0" collapsed="false">
      <c r="A22" s="9" t="s">
        <v>27</v>
      </c>
      <c r="B22" s="9"/>
      <c r="C22" s="9"/>
    </row>
    <row r="24" customFormat="false" ht="15" hidden="false" customHeight="false" outlineLevel="0" collapsed="false">
      <c r="A24" s="3" t="s">
        <v>28</v>
      </c>
    </row>
    <row r="25" customFormat="false" ht="15" hidden="false" customHeight="false" outlineLevel="0" collapsed="false">
      <c r="A25" s="10" t="s">
        <v>29</v>
      </c>
    </row>
    <row r="26" customFormat="false" ht="15" hidden="false" customHeight="false" outlineLevel="0" collapsed="false">
      <c r="A26" s="11" t="s">
        <v>30</v>
      </c>
    </row>
    <row r="27" customFormat="false" ht="15" hidden="false" customHeight="false" outlineLevel="0" collapsed="false">
      <c r="A27" s="12" t="s">
        <v>31</v>
      </c>
    </row>
    <row r="29" customFormat="false" ht="15" hidden="false" customHeight="false" outlineLevel="0" collapsed="false">
      <c r="A29" s="6" t="s">
        <v>32</v>
      </c>
    </row>
  </sheetData>
  <mergeCells count="6">
    <mergeCell ref="A17:C17"/>
    <mergeCell ref="A18:C18"/>
    <mergeCell ref="A19:C19"/>
    <mergeCell ref="A20:C20"/>
    <mergeCell ref="A21:C21"/>
    <mergeCell ref="A22:C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4" topLeftCell="F5" activePane="bottomRight" state="frozen"/>
      <selection pane="topLeft" activeCell="A1" activeCellId="0" sqref="A1"/>
      <selection pane="topRight" activeCell="F1" activeCellId="0" sqref="F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0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30"/>
    <col collapsed="false" customWidth="true" hidden="false" outlineLevel="0" max="6" min="6" style="0" width="9"/>
    <col collapsed="false" customWidth="true" hidden="false" outlineLevel="0" max="7" min="7" style="0" width="13"/>
    <col collapsed="false" customWidth="true" hidden="false" outlineLevel="0" max="8" min="8" style="0" width="34"/>
    <col collapsed="false" customWidth="true" hidden="false" outlineLevel="0" max="9" min="9" style="0" width="15"/>
    <col collapsed="false" customWidth="true" hidden="false" outlineLevel="0" max="10" min="10" style="0" width="9"/>
    <col collapsed="false" customWidth="true" hidden="false" outlineLevel="0" max="11" min="11" style="0" width="15"/>
    <col collapsed="false" customWidth="true" hidden="false" outlineLevel="0" max="13" min="12" style="0" width="12"/>
    <col collapsed="false" customWidth="true" hidden="false" outlineLevel="0" max="14" min="14" style="0" width="14"/>
    <col collapsed="false" customWidth="true" hidden="false" outlineLevel="0" max="15" min="15" style="0" width="12"/>
    <col collapsed="false" customWidth="true" hidden="false" outlineLevel="0" max="16" min="16" style="0" width="9"/>
    <col collapsed="false" customWidth="true" hidden="false" outlineLevel="0" max="17" min="17" style="0" width="11"/>
    <col collapsed="false" customWidth="true" hidden="false" outlineLevel="0" max="18" min="18" style="0" width="9"/>
    <col collapsed="false" customWidth="true" hidden="false" outlineLevel="0" max="19" min="19" style="0" width="20"/>
    <col collapsed="false" customWidth="true" hidden="false" outlineLevel="0" max="20" min="20" style="0" width="16"/>
    <col collapsed="false" customWidth="true" hidden="false" outlineLevel="0" max="21" min="21" style="0" width="9"/>
    <col collapsed="false" customWidth="true" hidden="false" outlineLevel="0" max="22" min="22" style="0" width="10"/>
    <col collapsed="false" customWidth="true" hidden="false" outlineLevel="0" max="23" min="23" style="0" width="12"/>
    <col collapsed="false" customWidth="true" hidden="false" outlineLevel="0" max="24" min="24" style="0" width="11"/>
    <col collapsed="false" customWidth="true" hidden="false" outlineLevel="0" max="25" min="25" style="0" width="14"/>
    <col collapsed="false" customWidth="true" hidden="false" outlineLevel="0" max="26" min="26" style="0" width="30"/>
    <col collapsed="false" customWidth="true" hidden="false" outlineLevel="0" max="27" min="27" style="0" width="70"/>
  </cols>
  <sheetData>
    <row r="1" customFormat="false" ht="16.15" hidden="false" customHeight="false" outlineLevel="0" collapsed="false">
      <c r="A1" s="13" t="s">
        <v>33</v>
      </c>
    </row>
    <row r="2" customFormat="false" ht="15" hidden="false" customHeight="false" outlineLevel="0" collapsed="false">
      <c r="A2" s="14" t="s">
        <v>34</v>
      </c>
      <c r="F2" s="15" t="n">
        <f aca="false">설정·안내!B12</f>
        <v>46285</v>
      </c>
    </row>
    <row r="4" customFormat="false" ht="39.75" hidden="false" customHeight="true" outlineLevel="0" collapsed="false">
      <c r="A4" s="16" t="s">
        <v>35</v>
      </c>
      <c r="B4" s="16" t="s">
        <v>36</v>
      </c>
      <c r="C4" s="16" t="s">
        <v>37</v>
      </c>
      <c r="D4" s="16" t="s">
        <v>38</v>
      </c>
      <c r="E4" s="16" t="s">
        <v>39</v>
      </c>
      <c r="F4" s="16" t="s">
        <v>40</v>
      </c>
      <c r="G4" s="16" t="s">
        <v>41</v>
      </c>
      <c r="H4" s="16" t="s">
        <v>42</v>
      </c>
      <c r="I4" s="16" t="s">
        <v>43</v>
      </c>
      <c r="J4" s="16" t="s">
        <v>44</v>
      </c>
      <c r="K4" s="16" t="s">
        <v>45</v>
      </c>
      <c r="L4" s="16" t="s">
        <v>46</v>
      </c>
      <c r="M4" s="16" t="s">
        <v>47</v>
      </c>
      <c r="N4" s="16" t="s">
        <v>48</v>
      </c>
      <c r="O4" s="16" t="s">
        <v>49</v>
      </c>
      <c r="P4" s="16" t="s">
        <v>50</v>
      </c>
      <c r="Q4" s="16" t="s">
        <v>51</v>
      </c>
      <c r="R4" s="16" t="s">
        <v>52</v>
      </c>
      <c r="S4" s="16" t="s">
        <v>53</v>
      </c>
      <c r="T4" s="16" t="s">
        <v>54</v>
      </c>
      <c r="U4" s="16" t="s">
        <v>55</v>
      </c>
      <c r="V4" s="16" t="s">
        <v>56</v>
      </c>
      <c r="W4" s="16" t="s">
        <v>57</v>
      </c>
      <c r="X4" s="16" t="s">
        <v>58</v>
      </c>
      <c r="Y4" s="16" t="s">
        <v>59</v>
      </c>
      <c r="Z4" s="16" t="s">
        <v>60</v>
      </c>
      <c r="AA4" s="16" t="s">
        <v>61</v>
      </c>
    </row>
    <row r="5" customFormat="false" ht="44" hidden="false" customHeight="false" outlineLevel="0" collapsed="false">
      <c r="A5" s="17" t="n">
        <v>1</v>
      </c>
      <c r="B5" s="18" t="s">
        <v>62</v>
      </c>
      <c r="C5" s="17" t="s">
        <v>63</v>
      </c>
      <c r="D5" s="18" t="s">
        <v>64</v>
      </c>
      <c r="E5" s="19" t="s">
        <v>65</v>
      </c>
      <c r="F5" s="18" t="s">
        <v>66</v>
      </c>
      <c r="G5" s="18" t="s">
        <v>67</v>
      </c>
      <c r="H5" s="20" t="s">
        <v>68</v>
      </c>
      <c r="I5" s="18" t="s">
        <v>69</v>
      </c>
      <c r="J5" s="18" t="s">
        <v>70</v>
      </c>
      <c r="K5" s="17" t="s">
        <v>71</v>
      </c>
      <c r="L5" s="21" t="n">
        <v>45945</v>
      </c>
      <c r="M5" s="22" t="n">
        <f aca="false">IF(L5="","",EDATE(L5,12)-1)</f>
        <v>46309</v>
      </c>
      <c r="N5" s="21"/>
      <c r="O5" s="22" t="n">
        <f aca="false">IF(M5="","",IF(N5="",M5,MIN(M5,N5-1)))</f>
        <v>46309</v>
      </c>
      <c r="P5" s="23" t="n">
        <f aca="false">IF(O5="","",O5-설정·안내!$B$12)</f>
        <v>24</v>
      </c>
      <c r="Q5" s="24" t="str">
        <f aca="false">IF(K5="","심의필 없음",IF(P5="","수령일 없음",IF(P5&lt;0,"만료됨",IF(P5&lt;=설정·안내!$B$8,"만료임박","등록됨"))))</f>
        <v>만료임박</v>
      </c>
      <c r="R5" s="18" t="s">
        <v>72</v>
      </c>
      <c r="S5" s="25" t="str">
        <f aca="false">IF(AND(Q5="만료됨",R5="게시중"),"⚠ 만료 광고 게시중",IF(AND(Q5="심의필 없음",R5="게시중"),"⚠ 심의필 없이 게시중",IF(X5="번호불일치","⚠ 번호 불일치",IF(AND(Q5="만료임박",R5="게시중",T5="미결정"),"! 조치 미결정",""))))</f>
        <v>! 조치 미결정</v>
      </c>
      <c r="T5" s="18" t="s">
        <v>73</v>
      </c>
      <c r="U5" s="18" t="s">
        <v>74</v>
      </c>
      <c r="V5" s="18" t="s">
        <v>75</v>
      </c>
      <c r="W5" s="21" t="n">
        <v>46280</v>
      </c>
      <c r="X5" s="18" t="s">
        <v>76</v>
      </c>
      <c r="Y5" s="17"/>
      <c r="Z5" s="19" t="s">
        <v>77</v>
      </c>
      <c r="AA5" s="26" t="str">
        <f aca="false">IF(OR(K5="",L5=""),"",IF(I5="생보협회","생명보험협회",IF(I5="손보협회","손해보험협회",설정·안내!$B$5))&amp;" 심의필 제"&amp;K5&amp;"호 ("&amp;TEXT(L5,"yyyy.mm.dd")&amp;"~"&amp;TEXT(O5,"yyyy.mm.dd")&amp;") "&amp;설정·안내!$B$6&amp;IF(C5&lt;&gt;""," 설계사 "&amp;B5&amp;" (등록번호 "&amp;C5&amp;")",""))</f>
        <v>㈜○○금융서비스 준법감시인 심의필 제2025-10-1085호 (2025.10.15~2026.10.14) 본 광고는 광고심의기준을 준수하였으며, 유효기간은 심의일로부터 1년입니다. 설계사 김보험 (등록번호 20220520001297)</v>
      </c>
    </row>
    <row r="6" customFormat="false" ht="41" hidden="false" customHeight="false" outlineLevel="0" collapsed="false">
      <c r="A6" s="17" t="n">
        <v>2</v>
      </c>
      <c r="B6" s="18" t="s">
        <v>78</v>
      </c>
      <c r="C6" s="17" t="s">
        <v>79</v>
      </c>
      <c r="D6" s="18" t="s">
        <v>80</v>
      </c>
      <c r="E6" s="19" t="s">
        <v>81</v>
      </c>
      <c r="F6" s="18" t="s">
        <v>82</v>
      </c>
      <c r="G6" s="18" t="s">
        <v>83</v>
      </c>
      <c r="H6" s="20" t="s">
        <v>84</v>
      </c>
      <c r="I6" s="18" t="s">
        <v>85</v>
      </c>
      <c r="J6" s="18" t="s">
        <v>70</v>
      </c>
      <c r="K6" s="17" t="s">
        <v>86</v>
      </c>
      <c r="L6" s="21" t="n">
        <v>45870</v>
      </c>
      <c r="M6" s="22" t="n">
        <f aca="false">IF(L6="","",EDATE(L6,12)-1)</f>
        <v>46234</v>
      </c>
      <c r="N6" s="21"/>
      <c r="O6" s="22" t="n">
        <f aca="false">IF(M6="","",IF(N6="",M6,MIN(M6,N6-1)))</f>
        <v>46234</v>
      </c>
      <c r="P6" s="23" t="n">
        <f aca="false">IF(O6="","",O6-설정·안내!$B$12)</f>
        <v>-51</v>
      </c>
      <c r="Q6" s="24" t="str">
        <f aca="false">IF(K6="","심의필 없음",IF(P6="","수령일 없음",IF(P6&lt;0,"만료됨",IF(P6&lt;=설정·안내!$B$8,"만료임박","등록됨"))))</f>
        <v>만료됨</v>
      </c>
      <c r="R6" s="18" t="s">
        <v>72</v>
      </c>
      <c r="S6" s="25" t="str">
        <f aca="false">IF(AND(Q6="만료됨",R6="게시중"),"⚠ 만료 광고 게시중",IF(AND(Q6="심의필 없음",R6="게시중"),"⚠ 심의필 없이 게시중",IF(X6="번호불일치","⚠ 번호 불일치",IF(AND(Q6="만료임박",R6="게시중",T6="미결정"),"! 조치 미결정",""))))</f>
        <v>⚠ 만료 광고 게시중</v>
      </c>
      <c r="T6" s="18" t="s">
        <v>73</v>
      </c>
      <c r="U6" s="18" t="s">
        <v>74</v>
      </c>
      <c r="V6" s="18" t="s">
        <v>75</v>
      </c>
      <c r="W6" s="21" t="n">
        <v>46280</v>
      </c>
      <c r="X6" s="18" t="s">
        <v>76</v>
      </c>
      <c r="Y6" s="17"/>
      <c r="Z6" s="19" t="s">
        <v>87</v>
      </c>
      <c r="AA6" s="26" t="str">
        <f aca="false">IF(OR(K6="",L6=""),"",IF(I6="생보협회","생명보험협회",IF(I6="손보협회","손해보험협회",설정·안내!$B$5))&amp;" 심의필 제"&amp;K6&amp;"호 ("&amp;TEXT(L6,"yyyy.mm.dd")&amp;"~"&amp;TEXT(O6,"yyyy.mm.dd")&amp;") "&amp;설정·안내!$B$6&amp;IF(C6&lt;&gt;""," 설계사 "&amp;B6&amp;" (등록번호 "&amp;C6&amp;")",""))</f>
        <v>손해보험협회 심의필 제2025-0812호 (2025.08.01~2026.07.31) 본 광고는 광고심의기준을 준수하였으며, 유효기간은 심의일로부터 1년입니다. 설계사 박설계 (등록번호 20240520001314)</v>
      </c>
    </row>
    <row r="7" customFormat="false" ht="44" hidden="false" customHeight="false" outlineLevel="0" collapsed="false">
      <c r="A7" s="17" t="n">
        <v>3</v>
      </c>
      <c r="B7" s="18" t="s">
        <v>88</v>
      </c>
      <c r="C7" s="17" t="s">
        <v>89</v>
      </c>
      <c r="D7" s="18" t="s">
        <v>90</v>
      </c>
      <c r="E7" s="19" t="s">
        <v>91</v>
      </c>
      <c r="F7" s="18" t="s">
        <v>66</v>
      </c>
      <c r="G7" s="18" t="s">
        <v>92</v>
      </c>
      <c r="H7" s="20" t="s">
        <v>93</v>
      </c>
      <c r="I7" s="18" t="s">
        <v>69</v>
      </c>
      <c r="J7" s="18" t="s">
        <v>94</v>
      </c>
      <c r="K7" s="17" t="s">
        <v>95</v>
      </c>
      <c r="L7" s="21" t="n">
        <v>46084</v>
      </c>
      <c r="M7" s="22" t="n">
        <f aca="false">IF(L7="","",EDATE(L7,12)-1)</f>
        <v>46448</v>
      </c>
      <c r="N7" s="21" t="n">
        <v>46357</v>
      </c>
      <c r="O7" s="22" t="n">
        <f aca="false">IF(M7="","",IF(N7="",M7,MIN(M7,N7-1)))</f>
        <v>46356</v>
      </c>
      <c r="P7" s="23" t="n">
        <f aca="false">IF(O7="","",O7-설정·안내!$B$12)</f>
        <v>71</v>
      </c>
      <c r="Q7" s="24" t="str">
        <f aca="false">IF(K7="","심의필 없음",IF(P7="","수령일 없음",IF(P7&lt;0,"만료됨",IF(P7&lt;=설정·안내!$B$8,"만료임박","등록됨"))))</f>
        <v>등록됨</v>
      </c>
      <c r="R7" s="18" t="s">
        <v>72</v>
      </c>
      <c r="S7" s="25" t="str">
        <f aca="false">IF(AND(Q7="만료됨",R7="게시중"),"⚠ 만료 광고 게시중",IF(AND(Q7="심의필 없음",R7="게시중"),"⚠ 심의필 없이 게시중",IF(X7="번호불일치","⚠ 번호 불일치",IF(AND(Q7="만료임박",R7="게시중",T7="미결정"),"! 조치 미결정",""))))</f>
        <v/>
      </c>
      <c r="T7" s="18" t="s">
        <v>73</v>
      </c>
      <c r="U7" s="18" t="s">
        <v>96</v>
      </c>
      <c r="V7" s="18" t="s">
        <v>74</v>
      </c>
      <c r="W7" s="21" t="n">
        <v>46275</v>
      </c>
      <c r="X7" s="18" t="s">
        <v>76</v>
      </c>
      <c r="Y7" s="17" t="s">
        <v>97</v>
      </c>
      <c r="Z7" s="19" t="s">
        <v>98</v>
      </c>
      <c r="AA7" s="26" t="str">
        <f aca="false">IF(OR(K7="",L7=""),"",IF(I7="생보협회","생명보험협회",IF(I7="손보협회","손해보험협회",설정·안내!$B$5))&amp;" 심의필 제"&amp;K7&amp;"호 ("&amp;TEXT(L7,"yyyy.mm.dd")&amp;"~"&amp;TEXT(O7,"yyyy.mm.dd")&amp;") "&amp;설정·안내!$B$6&amp;IF(C7&lt;&gt;""," 설계사 "&amp;B7&amp;" (등록번호 "&amp;C7&amp;")",""))</f>
        <v>㈜○○금융서비스 준법감시인 심의필 제2026-03-0412호 (2026.03.03~2026.11.30) 본 광고는 광고심의기준을 준수하였으며, 유효기간은 심의일로부터 1년입니다. 설계사 이상담 (등록번호 20230520000777)</v>
      </c>
    </row>
    <row r="8" customFormat="false" ht="23.85" hidden="false" customHeight="false" outlineLevel="0" collapsed="false">
      <c r="A8" s="17" t="n">
        <v>4</v>
      </c>
      <c r="B8" s="18" t="s">
        <v>99</v>
      </c>
      <c r="C8" s="17" t="s">
        <v>100</v>
      </c>
      <c r="D8" s="18" t="s">
        <v>64</v>
      </c>
      <c r="E8" s="19" t="s">
        <v>101</v>
      </c>
      <c r="F8" s="18" t="s">
        <v>82</v>
      </c>
      <c r="G8" s="18" t="s">
        <v>83</v>
      </c>
      <c r="H8" s="20" t="s">
        <v>102</v>
      </c>
      <c r="I8" s="18" t="s">
        <v>85</v>
      </c>
      <c r="J8" s="18" t="s">
        <v>70</v>
      </c>
      <c r="K8" s="17"/>
      <c r="L8" s="21"/>
      <c r="M8" s="22" t="str">
        <f aca="false">IF(L8="","",EDATE(L8,12)-1)</f>
        <v/>
      </c>
      <c r="N8" s="21"/>
      <c r="O8" s="22" t="str">
        <f aca="false">IF(M8="","",IF(N8="",M8,MIN(M8,N8-1)))</f>
        <v/>
      </c>
      <c r="P8" s="23" t="str">
        <f aca="false">IF(O8="","",O8-설정·안내!$B$12)</f>
        <v/>
      </c>
      <c r="Q8" s="24" t="str">
        <f aca="false">IF(K8="","심의필 없음",IF(P8="","수령일 없음",IF(P8&lt;0,"만료됨",IF(P8&lt;=설정·안내!$B$8,"만료임박","등록됨"))))</f>
        <v>심의필 없음</v>
      </c>
      <c r="R8" s="18" t="s">
        <v>72</v>
      </c>
      <c r="S8" s="25" t="str">
        <f aca="false">IF(AND(Q8="만료됨",R8="게시중"),"⚠ 만료 광고 게시중",IF(AND(Q8="심의필 없음",R8="게시중"),"⚠ 심의필 없이 게시중",IF(X8="번호불일치","⚠ 번호 불일치",IF(AND(Q8="만료임박",R8="게시중",T8="미결정"),"! 조치 미결정",""))))</f>
        <v>⚠ 심의필 없이 게시중</v>
      </c>
      <c r="T8" s="18" t="s">
        <v>73</v>
      </c>
      <c r="U8" s="18" t="s">
        <v>74</v>
      </c>
      <c r="V8" s="17"/>
      <c r="W8" s="21" t="n">
        <v>46283</v>
      </c>
      <c r="X8" s="18" t="s">
        <v>103</v>
      </c>
      <c r="Y8" s="17"/>
      <c r="Z8" s="19" t="s">
        <v>104</v>
      </c>
      <c r="AA8" s="26" t="str">
        <f aca="false">IF(OR(K8="",L8=""),"",IF(I8="생보협회","생명보험협회",IF(I8="손보협회","손해보험협회",설정·안내!$B$5))&amp;" 심의필 제"&amp;K8&amp;"호 ("&amp;TEXT(L8,"yyyy.mm.dd")&amp;"~"&amp;TEXT(O8,"yyyy.mm.dd")&amp;") "&amp;설정·안내!$B$6&amp;IF(C8&lt;&gt;""," 설계사 "&amp;B8&amp;" (등록번호 "&amp;C8&amp;")",""))</f>
        <v/>
      </c>
    </row>
    <row r="9" customFormat="false" ht="15" hidden="false" customHeight="false" outlineLevel="0" collapsed="false">
      <c r="A9" s="27"/>
      <c r="B9" s="27"/>
      <c r="C9" s="27"/>
      <c r="D9" s="27"/>
      <c r="E9" s="28"/>
      <c r="F9" s="27"/>
      <c r="G9" s="27"/>
      <c r="H9" s="28"/>
      <c r="I9" s="27"/>
      <c r="J9" s="27"/>
      <c r="K9" s="27"/>
      <c r="L9" s="29"/>
      <c r="M9" s="22" t="str">
        <f aca="false">IF(L9="","",EDATE(L9,12)-1)</f>
        <v/>
      </c>
      <c r="N9" s="29"/>
      <c r="O9" s="22" t="str">
        <f aca="false">IF(M9="","",IF(N9="",M9,MIN(M9,N9-1)))</f>
        <v/>
      </c>
      <c r="P9" s="23" t="str">
        <f aca="false">IF(O9="","",O9-설정·안내!$B$12)</f>
        <v/>
      </c>
      <c r="Q9" s="24" t="str">
        <f aca="false">IF(K9="","심의필 없음",IF(P9="","수령일 없음",IF(P9&lt;0,"만료됨",IF(P9&lt;=설정·안내!$B$8,"만료임박","등록됨"))))</f>
        <v>심의필 없음</v>
      </c>
      <c r="R9" s="27"/>
      <c r="S9" s="25" t="str">
        <f aca="false">IF(AND(Q9="만료됨",R9="게시중"),"⚠ 만료 광고 게시중",IF(AND(Q9="심의필 없음",R9="게시중"),"⚠ 심의필 없이 게시중",IF(X9="번호불일치","⚠ 번호 불일치",IF(AND(Q9="만료임박",R9="게시중",T9="미결정"),"! 조치 미결정",""))))</f>
        <v/>
      </c>
      <c r="T9" s="27"/>
      <c r="U9" s="27"/>
      <c r="V9" s="27"/>
      <c r="W9" s="29"/>
      <c r="X9" s="27"/>
      <c r="Y9" s="27"/>
      <c r="Z9" s="28"/>
      <c r="AA9" s="26" t="str">
        <f aca="false">IF(OR(K9="",L9=""),"",IF(I9="생보협회","생명보험협회",IF(I9="손보협회","손해보험협회",설정·안내!$B$5))&amp;" 심의필 제"&amp;K9&amp;"호 ("&amp;TEXT(L9,"yyyy.mm.dd")&amp;"~"&amp;TEXT(O9,"yyyy.mm.dd")&amp;") "&amp;설정·안내!$B$6&amp;IF(C9&lt;&gt;""," 설계사 "&amp;B9&amp;" (등록번호 "&amp;C9&amp;")",""))</f>
        <v/>
      </c>
    </row>
    <row r="10" customFormat="false" ht="15" hidden="false" customHeight="false" outlineLevel="0" collapsed="false">
      <c r="A10" s="27"/>
      <c r="B10" s="27"/>
      <c r="C10" s="27"/>
      <c r="D10" s="27"/>
      <c r="E10" s="28"/>
      <c r="F10" s="27"/>
      <c r="G10" s="27"/>
      <c r="H10" s="28"/>
      <c r="I10" s="27"/>
      <c r="J10" s="27"/>
      <c r="K10" s="27"/>
      <c r="L10" s="29"/>
      <c r="M10" s="22" t="str">
        <f aca="false">IF(L10="","",EDATE(L10,12)-1)</f>
        <v/>
      </c>
      <c r="N10" s="29"/>
      <c r="O10" s="22" t="str">
        <f aca="false">IF(M10="","",IF(N10="",M10,MIN(M10,N10-1)))</f>
        <v/>
      </c>
      <c r="P10" s="23" t="str">
        <f aca="false">IF(O10="","",O10-설정·안내!$B$12)</f>
        <v/>
      </c>
      <c r="Q10" s="24" t="str">
        <f aca="false">IF(K10="","심의필 없음",IF(P10="","수령일 없음",IF(P10&lt;0,"만료됨",IF(P10&lt;=설정·안내!$B$8,"만료임박","등록됨"))))</f>
        <v>심의필 없음</v>
      </c>
      <c r="R10" s="27"/>
      <c r="S10" s="25" t="str">
        <f aca="false">IF(AND(Q10="만료됨",R10="게시중"),"⚠ 만료 광고 게시중",IF(AND(Q10="심의필 없음",R10="게시중"),"⚠ 심의필 없이 게시중",IF(X10="번호불일치","⚠ 번호 불일치",IF(AND(Q10="만료임박",R10="게시중",T10="미결정"),"! 조치 미결정",""))))</f>
        <v/>
      </c>
      <c r="T10" s="27"/>
      <c r="U10" s="27"/>
      <c r="V10" s="27"/>
      <c r="W10" s="29"/>
      <c r="X10" s="27"/>
      <c r="Y10" s="27"/>
      <c r="Z10" s="28"/>
      <c r="AA10" s="26" t="str">
        <f aca="false">IF(OR(K10="",L10=""),"",IF(I10="생보협회","생명보험협회",IF(I10="손보협회","손해보험협회",설정·안내!$B$5))&amp;" 심의필 제"&amp;K10&amp;"호 ("&amp;TEXT(L10,"yyyy.mm.dd")&amp;"~"&amp;TEXT(O10,"yyyy.mm.dd")&amp;") "&amp;설정·안내!$B$6&amp;IF(C10&lt;&gt;""," 설계사 "&amp;B10&amp;" (등록번호 "&amp;C10&amp;")",""))</f>
        <v/>
      </c>
    </row>
    <row r="11" customFormat="false" ht="15" hidden="false" customHeight="false" outlineLevel="0" collapsed="false">
      <c r="A11" s="27"/>
      <c r="B11" s="27"/>
      <c r="C11" s="27"/>
      <c r="D11" s="27"/>
      <c r="E11" s="28"/>
      <c r="F11" s="27"/>
      <c r="G11" s="27"/>
      <c r="H11" s="28"/>
      <c r="I11" s="27"/>
      <c r="J11" s="27"/>
      <c r="K11" s="27"/>
      <c r="L11" s="29"/>
      <c r="M11" s="22" t="str">
        <f aca="false">IF(L11="","",EDATE(L11,12)-1)</f>
        <v/>
      </c>
      <c r="N11" s="29"/>
      <c r="O11" s="22" t="str">
        <f aca="false">IF(M11="","",IF(N11="",M11,MIN(M11,N11-1)))</f>
        <v/>
      </c>
      <c r="P11" s="23" t="str">
        <f aca="false">IF(O11="","",O11-설정·안내!$B$12)</f>
        <v/>
      </c>
      <c r="Q11" s="24" t="str">
        <f aca="false">IF(K11="","심의필 없음",IF(P11="","수령일 없음",IF(P11&lt;0,"만료됨",IF(P11&lt;=설정·안내!$B$8,"만료임박","등록됨"))))</f>
        <v>심의필 없음</v>
      </c>
      <c r="R11" s="27"/>
      <c r="S11" s="25" t="str">
        <f aca="false">IF(AND(Q11="만료됨",R11="게시중"),"⚠ 만료 광고 게시중",IF(AND(Q11="심의필 없음",R11="게시중"),"⚠ 심의필 없이 게시중",IF(X11="번호불일치","⚠ 번호 불일치",IF(AND(Q11="만료임박",R11="게시중",T11="미결정"),"! 조치 미결정",""))))</f>
        <v/>
      </c>
      <c r="T11" s="27"/>
      <c r="U11" s="27"/>
      <c r="V11" s="27"/>
      <c r="W11" s="29"/>
      <c r="X11" s="27"/>
      <c r="Y11" s="27"/>
      <c r="Z11" s="28"/>
      <c r="AA11" s="26" t="str">
        <f aca="false">IF(OR(K11="",L11=""),"",IF(I11="생보협회","생명보험협회",IF(I11="손보협회","손해보험협회",설정·안내!$B$5))&amp;" 심의필 제"&amp;K11&amp;"호 ("&amp;TEXT(L11,"yyyy.mm.dd")&amp;"~"&amp;TEXT(O11,"yyyy.mm.dd")&amp;") "&amp;설정·안내!$B$6&amp;IF(C11&lt;&gt;""," 설계사 "&amp;B11&amp;" (등록번호 "&amp;C11&amp;")",""))</f>
        <v/>
      </c>
    </row>
    <row r="12" customFormat="false" ht="15" hidden="false" customHeight="false" outlineLevel="0" collapsed="false">
      <c r="A12" s="27"/>
      <c r="B12" s="27"/>
      <c r="C12" s="27"/>
      <c r="D12" s="27"/>
      <c r="E12" s="28"/>
      <c r="F12" s="27"/>
      <c r="G12" s="27"/>
      <c r="H12" s="28"/>
      <c r="I12" s="27"/>
      <c r="J12" s="27"/>
      <c r="K12" s="27"/>
      <c r="L12" s="29"/>
      <c r="M12" s="22" t="str">
        <f aca="false">IF(L12="","",EDATE(L12,12)-1)</f>
        <v/>
      </c>
      <c r="N12" s="29"/>
      <c r="O12" s="22" t="str">
        <f aca="false">IF(M12="","",IF(N12="",M12,MIN(M12,N12-1)))</f>
        <v/>
      </c>
      <c r="P12" s="23" t="str">
        <f aca="false">IF(O12="","",O12-설정·안내!$B$12)</f>
        <v/>
      </c>
      <c r="Q12" s="24" t="str">
        <f aca="false">IF(K12="","심의필 없음",IF(P12="","수령일 없음",IF(P12&lt;0,"만료됨",IF(P12&lt;=설정·안내!$B$8,"만료임박","등록됨"))))</f>
        <v>심의필 없음</v>
      </c>
      <c r="R12" s="27"/>
      <c r="S12" s="25" t="str">
        <f aca="false">IF(AND(Q12="만료됨",R12="게시중"),"⚠ 만료 광고 게시중",IF(AND(Q12="심의필 없음",R12="게시중"),"⚠ 심의필 없이 게시중",IF(X12="번호불일치","⚠ 번호 불일치",IF(AND(Q12="만료임박",R12="게시중",T12="미결정"),"! 조치 미결정",""))))</f>
        <v/>
      </c>
      <c r="T12" s="27"/>
      <c r="U12" s="27"/>
      <c r="V12" s="27"/>
      <c r="W12" s="29"/>
      <c r="X12" s="27"/>
      <c r="Y12" s="27"/>
      <c r="Z12" s="28"/>
      <c r="AA12" s="26" t="str">
        <f aca="false">IF(OR(K12="",L12=""),"",IF(I12="생보협회","생명보험협회",IF(I12="손보협회","손해보험협회",설정·안내!$B$5))&amp;" 심의필 제"&amp;K12&amp;"호 ("&amp;TEXT(L12,"yyyy.mm.dd")&amp;"~"&amp;TEXT(O12,"yyyy.mm.dd")&amp;") "&amp;설정·안내!$B$6&amp;IF(C12&lt;&gt;""," 설계사 "&amp;B12&amp;" (등록번호 "&amp;C12&amp;")",""))</f>
        <v/>
      </c>
    </row>
    <row r="13" customFormat="false" ht="15" hidden="false" customHeight="false" outlineLevel="0" collapsed="false">
      <c r="A13" s="27"/>
      <c r="B13" s="27"/>
      <c r="C13" s="27"/>
      <c r="D13" s="27"/>
      <c r="E13" s="28"/>
      <c r="F13" s="27"/>
      <c r="G13" s="27"/>
      <c r="H13" s="28"/>
      <c r="I13" s="27"/>
      <c r="J13" s="27"/>
      <c r="K13" s="27"/>
      <c r="L13" s="29"/>
      <c r="M13" s="22" t="str">
        <f aca="false">IF(L13="","",EDATE(L13,12)-1)</f>
        <v/>
      </c>
      <c r="N13" s="29"/>
      <c r="O13" s="22" t="str">
        <f aca="false">IF(M13="","",IF(N13="",M13,MIN(M13,N13-1)))</f>
        <v/>
      </c>
      <c r="P13" s="23" t="str">
        <f aca="false">IF(O13="","",O13-설정·안내!$B$12)</f>
        <v/>
      </c>
      <c r="Q13" s="24" t="str">
        <f aca="false">IF(K13="","심의필 없음",IF(P13="","수령일 없음",IF(P13&lt;0,"만료됨",IF(P13&lt;=설정·안내!$B$8,"만료임박","등록됨"))))</f>
        <v>심의필 없음</v>
      </c>
      <c r="R13" s="27"/>
      <c r="S13" s="25" t="str">
        <f aca="false">IF(AND(Q13="만료됨",R13="게시중"),"⚠ 만료 광고 게시중",IF(AND(Q13="심의필 없음",R13="게시중"),"⚠ 심의필 없이 게시중",IF(X13="번호불일치","⚠ 번호 불일치",IF(AND(Q13="만료임박",R13="게시중",T13="미결정"),"! 조치 미결정",""))))</f>
        <v/>
      </c>
      <c r="T13" s="27"/>
      <c r="U13" s="27"/>
      <c r="V13" s="27"/>
      <c r="W13" s="29"/>
      <c r="X13" s="27"/>
      <c r="Y13" s="27"/>
      <c r="Z13" s="28"/>
      <c r="AA13" s="26" t="str">
        <f aca="false">IF(OR(K13="",L13=""),"",IF(I13="생보협회","생명보험협회",IF(I13="손보협회","손해보험협회",설정·안내!$B$5))&amp;" 심의필 제"&amp;K13&amp;"호 ("&amp;TEXT(L13,"yyyy.mm.dd")&amp;"~"&amp;TEXT(O13,"yyyy.mm.dd")&amp;") "&amp;설정·안내!$B$6&amp;IF(C13&lt;&gt;""," 설계사 "&amp;B13&amp;" (등록번호 "&amp;C13&amp;")",""))</f>
        <v/>
      </c>
    </row>
    <row r="14" customFormat="false" ht="15" hidden="false" customHeight="false" outlineLevel="0" collapsed="false">
      <c r="A14" s="27"/>
      <c r="B14" s="27"/>
      <c r="C14" s="27"/>
      <c r="D14" s="27"/>
      <c r="E14" s="28"/>
      <c r="F14" s="27"/>
      <c r="G14" s="27"/>
      <c r="H14" s="28"/>
      <c r="I14" s="27"/>
      <c r="J14" s="27"/>
      <c r="K14" s="27"/>
      <c r="L14" s="29"/>
      <c r="M14" s="22" t="str">
        <f aca="false">IF(L14="","",EDATE(L14,12)-1)</f>
        <v/>
      </c>
      <c r="N14" s="29"/>
      <c r="O14" s="22" t="str">
        <f aca="false">IF(M14="","",IF(N14="",M14,MIN(M14,N14-1)))</f>
        <v/>
      </c>
      <c r="P14" s="23" t="str">
        <f aca="false">IF(O14="","",O14-설정·안내!$B$12)</f>
        <v/>
      </c>
      <c r="Q14" s="24" t="str">
        <f aca="false">IF(K14="","심의필 없음",IF(P14="","수령일 없음",IF(P14&lt;0,"만료됨",IF(P14&lt;=설정·안내!$B$8,"만료임박","등록됨"))))</f>
        <v>심의필 없음</v>
      </c>
      <c r="R14" s="27"/>
      <c r="S14" s="25" t="str">
        <f aca="false">IF(AND(Q14="만료됨",R14="게시중"),"⚠ 만료 광고 게시중",IF(AND(Q14="심의필 없음",R14="게시중"),"⚠ 심의필 없이 게시중",IF(X14="번호불일치","⚠ 번호 불일치",IF(AND(Q14="만료임박",R14="게시중",T14="미결정"),"! 조치 미결정",""))))</f>
        <v/>
      </c>
      <c r="T14" s="27"/>
      <c r="U14" s="27"/>
      <c r="V14" s="27"/>
      <c r="W14" s="29"/>
      <c r="X14" s="27"/>
      <c r="Y14" s="27"/>
      <c r="Z14" s="28"/>
      <c r="AA14" s="26" t="str">
        <f aca="false">IF(OR(K14="",L14=""),"",IF(I14="생보협회","생명보험협회",IF(I14="손보협회","손해보험협회",설정·안내!$B$5))&amp;" 심의필 제"&amp;K14&amp;"호 ("&amp;TEXT(L14,"yyyy.mm.dd")&amp;"~"&amp;TEXT(O14,"yyyy.mm.dd")&amp;") "&amp;설정·안내!$B$6&amp;IF(C14&lt;&gt;""," 설계사 "&amp;B14&amp;" (등록번호 "&amp;C14&amp;")",""))</f>
        <v/>
      </c>
    </row>
    <row r="15" customFormat="false" ht="15" hidden="false" customHeight="false" outlineLevel="0" collapsed="false">
      <c r="A15" s="27"/>
      <c r="B15" s="27"/>
      <c r="C15" s="27"/>
      <c r="D15" s="27"/>
      <c r="E15" s="28"/>
      <c r="F15" s="27"/>
      <c r="G15" s="27"/>
      <c r="H15" s="28"/>
      <c r="I15" s="27"/>
      <c r="J15" s="27"/>
      <c r="K15" s="27"/>
      <c r="L15" s="29"/>
      <c r="M15" s="22" t="str">
        <f aca="false">IF(L15="","",EDATE(L15,12)-1)</f>
        <v/>
      </c>
      <c r="N15" s="29"/>
      <c r="O15" s="22" t="str">
        <f aca="false">IF(M15="","",IF(N15="",M15,MIN(M15,N15-1)))</f>
        <v/>
      </c>
      <c r="P15" s="23" t="str">
        <f aca="false">IF(O15="","",O15-설정·안내!$B$12)</f>
        <v/>
      </c>
      <c r="Q15" s="24" t="str">
        <f aca="false">IF(K15="","심의필 없음",IF(P15="","수령일 없음",IF(P15&lt;0,"만료됨",IF(P15&lt;=설정·안내!$B$8,"만료임박","등록됨"))))</f>
        <v>심의필 없음</v>
      </c>
      <c r="R15" s="27"/>
      <c r="S15" s="25" t="str">
        <f aca="false">IF(AND(Q15="만료됨",R15="게시중"),"⚠ 만료 광고 게시중",IF(AND(Q15="심의필 없음",R15="게시중"),"⚠ 심의필 없이 게시중",IF(X15="번호불일치","⚠ 번호 불일치",IF(AND(Q15="만료임박",R15="게시중",T15="미결정"),"! 조치 미결정",""))))</f>
        <v/>
      </c>
      <c r="T15" s="27"/>
      <c r="U15" s="27"/>
      <c r="V15" s="27"/>
      <c r="W15" s="29"/>
      <c r="X15" s="27"/>
      <c r="Y15" s="27"/>
      <c r="Z15" s="28"/>
      <c r="AA15" s="26" t="str">
        <f aca="false">IF(OR(K15="",L15=""),"",IF(I15="생보협회","생명보험협회",IF(I15="손보협회","손해보험협회",설정·안내!$B$5))&amp;" 심의필 제"&amp;K15&amp;"호 ("&amp;TEXT(L15,"yyyy.mm.dd")&amp;"~"&amp;TEXT(O15,"yyyy.mm.dd")&amp;") "&amp;설정·안내!$B$6&amp;IF(C15&lt;&gt;""," 설계사 "&amp;B15&amp;" (등록번호 "&amp;C15&amp;")",""))</f>
        <v/>
      </c>
    </row>
    <row r="16" customFormat="false" ht="15" hidden="false" customHeight="false" outlineLevel="0" collapsed="false">
      <c r="A16" s="27"/>
      <c r="B16" s="27"/>
      <c r="C16" s="27"/>
      <c r="D16" s="27"/>
      <c r="E16" s="28"/>
      <c r="F16" s="27"/>
      <c r="G16" s="27"/>
      <c r="H16" s="28"/>
      <c r="I16" s="27"/>
      <c r="J16" s="27"/>
      <c r="K16" s="27"/>
      <c r="L16" s="29"/>
      <c r="M16" s="22" t="str">
        <f aca="false">IF(L16="","",EDATE(L16,12)-1)</f>
        <v/>
      </c>
      <c r="N16" s="29"/>
      <c r="O16" s="22" t="str">
        <f aca="false">IF(M16="","",IF(N16="",M16,MIN(M16,N16-1)))</f>
        <v/>
      </c>
      <c r="P16" s="23" t="str">
        <f aca="false">IF(O16="","",O16-설정·안내!$B$12)</f>
        <v/>
      </c>
      <c r="Q16" s="24" t="str">
        <f aca="false">IF(K16="","심의필 없음",IF(P16="","수령일 없음",IF(P16&lt;0,"만료됨",IF(P16&lt;=설정·안내!$B$8,"만료임박","등록됨"))))</f>
        <v>심의필 없음</v>
      </c>
      <c r="R16" s="27"/>
      <c r="S16" s="25" t="str">
        <f aca="false">IF(AND(Q16="만료됨",R16="게시중"),"⚠ 만료 광고 게시중",IF(AND(Q16="심의필 없음",R16="게시중"),"⚠ 심의필 없이 게시중",IF(X16="번호불일치","⚠ 번호 불일치",IF(AND(Q16="만료임박",R16="게시중",T16="미결정"),"! 조치 미결정",""))))</f>
        <v/>
      </c>
      <c r="T16" s="27"/>
      <c r="U16" s="27"/>
      <c r="V16" s="27"/>
      <c r="W16" s="29"/>
      <c r="X16" s="27"/>
      <c r="Y16" s="27"/>
      <c r="Z16" s="28"/>
      <c r="AA16" s="26" t="str">
        <f aca="false">IF(OR(K16="",L16=""),"",IF(I16="생보협회","생명보험협회",IF(I16="손보협회","손해보험협회",설정·안내!$B$5))&amp;" 심의필 제"&amp;K16&amp;"호 ("&amp;TEXT(L16,"yyyy.mm.dd")&amp;"~"&amp;TEXT(O16,"yyyy.mm.dd")&amp;") "&amp;설정·안내!$B$6&amp;IF(C16&lt;&gt;""," 설계사 "&amp;B16&amp;" (등록번호 "&amp;C16&amp;")",""))</f>
        <v/>
      </c>
    </row>
    <row r="17" customFormat="false" ht="15" hidden="false" customHeight="false" outlineLevel="0" collapsed="false">
      <c r="A17" s="27"/>
      <c r="B17" s="27"/>
      <c r="C17" s="27"/>
      <c r="D17" s="27"/>
      <c r="E17" s="28"/>
      <c r="F17" s="27"/>
      <c r="G17" s="27"/>
      <c r="H17" s="28"/>
      <c r="I17" s="27"/>
      <c r="J17" s="27"/>
      <c r="K17" s="27"/>
      <c r="L17" s="29"/>
      <c r="M17" s="22" t="str">
        <f aca="false">IF(L17="","",EDATE(L17,12)-1)</f>
        <v/>
      </c>
      <c r="N17" s="29"/>
      <c r="O17" s="22" t="str">
        <f aca="false">IF(M17="","",IF(N17="",M17,MIN(M17,N17-1)))</f>
        <v/>
      </c>
      <c r="P17" s="23" t="str">
        <f aca="false">IF(O17="","",O17-설정·안내!$B$12)</f>
        <v/>
      </c>
      <c r="Q17" s="24" t="str">
        <f aca="false">IF(K17="","심의필 없음",IF(P17="","수령일 없음",IF(P17&lt;0,"만료됨",IF(P17&lt;=설정·안내!$B$8,"만료임박","등록됨"))))</f>
        <v>심의필 없음</v>
      </c>
      <c r="R17" s="27"/>
      <c r="S17" s="25" t="str">
        <f aca="false">IF(AND(Q17="만료됨",R17="게시중"),"⚠ 만료 광고 게시중",IF(AND(Q17="심의필 없음",R17="게시중"),"⚠ 심의필 없이 게시중",IF(X17="번호불일치","⚠ 번호 불일치",IF(AND(Q17="만료임박",R17="게시중",T17="미결정"),"! 조치 미결정",""))))</f>
        <v/>
      </c>
      <c r="T17" s="27"/>
      <c r="U17" s="27"/>
      <c r="V17" s="27"/>
      <c r="W17" s="29"/>
      <c r="X17" s="27"/>
      <c r="Y17" s="27"/>
      <c r="Z17" s="28"/>
      <c r="AA17" s="26" t="str">
        <f aca="false">IF(OR(K17="",L17=""),"",IF(I17="생보협회","생명보험협회",IF(I17="손보협회","손해보험협회",설정·안내!$B$5))&amp;" 심의필 제"&amp;K17&amp;"호 ("&amp;TEXT(L17,"yyyy.mm.dd")&amp;"~"&amp;TEXT(O17,"yyyy.mm.dd")&amp;") "&amp;설정·안내!$B$6&amp;IF(C17&lt;&gt;""," 설계사 "&amp;B17&amp;" (등록번호 "&amp;C17&amp;")",""))</f>
        <v/>
      </c>
    </row>
    <row r="18" customFormat="false" ht="15" hidden="false" customHeight="false" outlineLevel="0" collapsed="false">
      <c r="A18" s="27"/>
      <c r="B18" s="27"/>
      <c r="C18" s="27"/>
      <c r="D18" s="27"/>
      <c r="E18" s="28"/>
      <c r="F18" s="27"/>
      <c r="G18" s="27"/>
      <c r="H18" s="28"/>
      <c r="I18" s="27"/>
      <c r="J18" s="27"/>
      <c r="K18" s="27"/>
      <c r="L18" s="29"/>
      <c r="M18" s="22" t="str">
        <f aca="false">IF(L18="","",EDATE(L18,12)-1)</f>
        <v/>
      </c>
      <c r="N18" s="29"/>
      <c r="O18" s="22" t="str">
        <f aca="false">IF(M18="","",IF(N18="",M18,MIN(M18,N18-1)))</f>
        <v/>
      </c>
      <c r="P18" s="23" t="str">
        <f aca="false">IF(O18="","",O18-설정·안내!$B$12)</f>
        <v/>
      </c>
      <c r="Q18" s="24" t="str">
        <f aca="false">IF(K18="","심의필 없음",IF(P18="","수령일 없음",IF(P18&lt;0,"만료됨",IF(P18&lt;=설정·안내!$B$8,"만료임박","등록됨"))))</f>
        <v>심의필 없음</v>
      </c>
      <c r="R18" s="27"/>
      <c r="S18" s="25" t="str">
        <f aca="false">IF(AND(Q18="만료됨",R18="게시중"),"⚠ 만료 광고 게시중",IF(AND(Q18="심의필 없음",R18="게시중"),"⚠ 심의필 없이 게시중",IF(X18="번호불일치","⚠ 번호 불일치",IF(AND(Q18="만료임박",R18="게시중",T18="미결정"),"! 조치 미결정",""))))</f>
        <v/>
      </c>
      <c r="T18" s="27"/>
      <c r="U18" s="27"/>
      <c r="V18" s="27"/>
      <c r="W18" s="29"/>
      <c r="X18" s="27"/>
      <c r="Y18" s="27"/>
      <c r="Z18" s="28"/>
      <c r="AA18" s="26" t="str">
        <f aca="false">IF(OR(K18="",L18=""),"",IF(I18="생보협회","생명보험협회",IF(I18="손보협회","손해보험협회",설정·안내!$B$5))&amp;" 심의필 제"&amp;K18&amp;"호 ("&amp;TEXT(L18,"yyyy.mm.dd")&amp;"~"&amp;TEXT(O18,"yyyy.mm.dd")&amp;") "&amp;설정·안내!$B$6&amp;IF(C18&lt;&gt;""," 설계사 "&amp;B18&amp;" (등록번호 "&amp;C18&amp;")",""))</f>
        <v/>
      </c>
    </row>
    <row r="19" customFormat="false" ht="15" hidden="false" customHeight="false" outlineLevel="0" collapsed="false">
      <c r="A19" s="27"/>
      <c r="B19" s="27"/>
      <c r="C19" s="27"/>
      <c r="D19" s="27"/>
      <c r="E19" s="28"/>
      <c r="F19" s="27"/>
      <c r="G19" s="27"/>
      <c r="H19" s="28"/>
      <c r="I19" s="27"/>
      <c r="J19" s="27"/>
      <c r="K19" s="27"/>
      <c r="L19" s="29"/>
      <c r="M19" s="22" t="str">
        <f aca="false">IF(L19="","",EDATE(L19,12)-1)</f>
        <v/>
      </c>
      <c r="N19" s="29"/>
      <c r="O19" s="22" t="str">
        <f aca="false">IF(M19="","",IF(N19="",M19,MIN(M19,N19-1)))</f>
        <v/>
      </c>
      <c r="P19" s="23" t="str">
        <f aca="false">IF(O19="","",O19-설정·안내!$B$12)</f>
        <v/>
      </c>
      <c r="Q19" s="24" t="str">
        <f aca="false">IF(K19="","심의필 없음",IF(P19="","수령일 없음",IF(P19&lt;0,"만료됨",IF(P19&lt;=설정·안내!$B$8,"만료임박","등록됨"))))</f>
        <v>심의필 없음</v>
      </c>
      <c r="R19" s="27"/>
      <c r="S19" s="25" t="str">
        <f aca="false">IF(AND(Q19="만료됨",R19="게시중"),"⚠ 만료 광고 게시중",IF(AND(Q19="심의필 없음",R19="게시중"),"⚠ 심의필 없이 게시중",IF(X19="번호불일치","⚠ 번호 불일치",IF(AND(Q19="만료임박",R19="게시중",T19="미결정"),"! 조치 미결정",""))))</f>
        <v/>
      </c>
      <c r="T19" s="27"/>
      <c r="U19" s="27"/>
      <c r="V19" s="27"/>
      <c r="W19" s="29"/>
      <c r="X19" s="27"/>
      <c r="Y19" s="27"/>
      <c r="Z19" s="28"/>
      <c r="AA19" s="26" t="str">
        <f aca="false">IF(OR(K19="",L19=""),"",IF(I19="생보협회","생명보험협회",IF(I19="손보협회","손해보험협회",설정·안내!$B$5))&amp;" 심의필 제"&amp;K19&amp;"호 ("&amp;TEXT(L19,"yyyy.mm.dd")&amp;"~"&amp;TEXT(O19,"yyyy.mm.dd")&amp;") "&amp;설정·안내!$B$6&amp;IF(C19&lt;&gt;""," 설계사 "&amp;B19&amp;" (등록번호 "&amp;C19&amp;")",""))</f>
        <v/>
      </c>
    </row>
    <row r="20" customFormat="false" ht="15" hidden="false" customHeight="false" outlineLevel="0" collapsed="false">
      <c r="A20" s="27"/>
      <c r="B20" s="27"/>
      <c r="C20" s="27"/>
      <c r="D20" s="27"/>
      <c r="E20" s="28"/>
      <c r="F20" s="27"/>
      <c r="G20" s="27"/>
      <c r="H20" s="28"/>
      <c r="I20" s="27"/>
      <c r="J20" s="27"/>
      <c r="K20" s="27"/>
      <c r="L20" s="29"/>
      <c r="M20" s="22" t="str">
        <f aca="false">IF(L20="","",EDATE(L20,12)-1)</f>
        <v/>
      </c>
      <c r="N20" s="29"/>
      <c r="O20" s="22" t="str">
        <f aca="false">IF(M20="","",IF(N20="",M20,MIN(M20,N20-1)))</f>
        <v/>
      </c>
      <c r="P20" s="23" t="str">
        <f aca="false">IF(O20="","",O20-설정·안내!$B$12)</f>
        <v/>
      </c>
      <c r="Q20" s="24" t="str">
        <f aca="false">IF(K20="","심의필 없음",IF(P20="","수령일 없음",IF(P20&lt;0,"만료됨",IF(P20&lt;=설정·안내!$B$8,"만료임박","등록됨"))))</f>
        <v>심의필 없음</v>
      </c>
      <c r="R20" s="27"/>
      <c r="S20" s="25" t="str">
        <f aca="false">IF(AND(Q20="만료됨",R20="게시중"),"⚠ 만료 광고 게시중",IF(AND(Q20="심의필 없음",R20="게시중"),"⚠ 심의필 없이 게시중",IF(X20="번호불일치","⚠ 번호 불일치",IF(AND(Q20="만료임박",R20="게시중",T20="미결정"),"! 조치 미결정",""))))</f>
        <v/>
      </c>
      <c r="T20" s="27"/>
      <c r="U20" s="27"/>
      <c r="V20" s="27"/>
      <c r="W20" s="29"/>
      <c r="X20" s="27"/>
      <c r="Y20" s="27"/>
      <c r="Z20" s="28"/>
      <c r="AA20" s="26" t="str">
        <f aca="false">IF(OR(K20="",L20=""),"",IF(I20="생보협회","생명보험협회",IF(I20="손보협회","손해보험협회",설정·안내!$B$5))&amp;" 심의필 제"&amp;K20&amp;"호 ("&amp;TEXT(L20,"yyyy.mm.dd")&amp;"~"&amp;TEXT(O20,"yyyy.mm.dd")&amp;") "&amp;설정·안내!$B$6&amp;IF(C20&lt;&gt;""," 설계사 "&amp;B20&amp;" (등록번호 "&amp;C20&amp;")",""))</f>
        <v/>
      </c>
    </row>
    <row r="21" customFormat="false" ht="15" hidden="false" customHeight="false" outlineLevel="0" collapsed="false">
      <c r="A21" s="27"/>
      <c r="B21" s="27"/>
      <c r="C21" s="27"/>
      <c r="D21" s="27"/>
      <c r="E21" s="28"/>
      <c r="F21" s="27"/>
      <c r="G21" s="27"/>
      <c r="H21" s="28"/>
      <c r="I21" s="27"/>
      <c r="J21" s="27"/>
      <c r="K21" s="27"/>
      <c r="L21" s="29"/>
      <c r="M21" s="22" t="str">
        <f aca="false">IF(L21="","",EDATE(L21,12)-1)</f>
        <v/>
      </c>
      <c r="N21" s="29"/>
      <c r="O21" s="22" t="str">
        <f aca="false">IF(M21="","",IF(N21="",M21,MIN(M21,N21-1)))</f>
        <v/>
      </c>
      <c r="P21" s="23" t="str">
        <f aca="false">IF(O21="","",O21-설정·안내!$B$12)</f>
        <v/>
      </c>
      <c r="Q21" s="24" t="str">
        <f aca="false">IF(K21="","심의필 없음",IF(P21="","수령일 없음",IF(P21&lt;0,"만료됨",IF(P21&lt;=설정·안내!$B$8,"만료임박","등록됨"))))</f>
        <v>심의필 없음</v>
      </c>
      <c r="R21" s="27"/>
      <c r="S21" s="25" t="str">
        <f aca="false">IF(AND(Q21="만료됨",R21="게시중"),"⚠ 만료 광고 게시중",IF(AND(Q21="심의필 없음",R21="게시중"),"⚠ 심의필 없이 게시중",IF(X21="번호불일치","⚠ 번호 불일치",IF(AND(Q21="만료임박",R21="게시중",T21="미결정"),"! 조치 미결정",""))))</f>
        <v/>
      </c>
      <c r="T21" s="27"/>
      <c r="U21" s="27"/>
      <c r="V21" s="27"/>
      <c r="W21" s="29"/>
      <c r="X21" s="27"/>
      <c r="Y21" s="27"/>
      <c r="Z21" s="28"/>
      <c r="AA21" s="26" t="str">
        <f aca="false">IF(OR(K21="",L21=""),"",IF(I21="생보협회","생명보험협회",IF(I21="손보협회","손해보험협회",설정·안내!$B$5))&amp;" 심의필 제"&amp;K21&amp;"호 ("&amp;TEXT(L21,"yyyy.mm.dd")&amp;"~"&amp;TEXT(O21,"yyyy.mm.dd")&amp;") "&amp;설정·안내!$B$6&amp;IF(C21&lt;&gt;""," 설계사 "&amp;B21&amp;" (등록번호 "&amp;C21&amp;")",""))</f>
        <v/>
      </c>
    </row>
    <row r="22" customFormat="false" ht="15" hidden="false" customHeight="false" outlineLevel="0" collapsed="false">
      <c r="A22" s="27"/>
      <c r="B22" s="27"/>
      <c r="C22" s="27"/>
      <c r="D22" s="27"/>
      <c r="E22" s="28"/>
      <c r="F22" s="27"/>
      <c r="G22" s="27"/>
      <c r="H22" s="28"/>
      <c r="I22" s="27"/>
      <c r="J22" s="27"/>
      <c r="K22" s="27"/>
      <c r="L22" s="29"/>
      <c r="M22" s="22" t="str">
        <f aca="false">IF(L22="","",EDATE(L22,12)-1)</f>
        <v/>
      </c>
      <c r="N22" s="29"/>
      <c r="O22" s="22" t="str">
        <f aca="false">IF(M22="","",IF(N22="",M22,MIN(M22,N22-1)))</f>
        <v/>
      </c>
      <c r="P22" s="23" t="str">
        <f aca="false">IF(O22="","",O22-설정·안내!$B$12)</f>
        <v/>
      </c>
      <c r="Q22" s="24" t="str">
        <f aca="false">IF(K22="","심의필 없음",IF(P22="","수령일 없음",IF(P22&lt;0,"만료됨",IF(P22&lt;=설정·안내!$B$8,"만료임박","등록됨"))))</f>
        <v>심의필 없음</v>
      </c>
      <c r="R22" s="27"/>
      <c r="S22" s="25" t="str">
        <f aca="false">IF(AND(Q22="만료됨",R22="게시중"),"⚠ 만료 광고 게시중",IF(AND(Q22="심의필 없음",R22="게시중"),"⚠ 심의필 없이 게시중",IF(X22="번호불일치","⚠ 번호 불일치",IF(AND(Q22="만료임박",R22="게시중",T22="미결정"),"! 조치 미결정",""))))</f>
        <v/>
      </c>
      <c r="T22" s="27"/>
      <c r="U22" s="27"/>
      <c r="V22" s="27"/>
      <c r="W22" s="29"/>
      <c r="X22" s="27"/>
      <c r="Y22" s="27"/>
      <c r="Z22" s="28"/>
      <c r="AA22" s="26" t="str">
        <f aca="false">IF(OR(K22="",L22=""),"",IF(I22="생보협회","생명보험협회",IF(I22="손보협회","손해보험협회",설정·안내!$B$5))&amp;" 심의필 제"&amp;K22&amp;"호 ("&amp;TEXT(L22,"yyyy.mm.dd")&amp;"~"&amp;TEXT(O22,"yyyy.mm.dd")&amp;") "&amp;설정·안내!$B$6&amp;IF(C22&lt;&gt;""," 설계사 "&amp;B22&amp;" (등록번호 "&amp;C22&amp;")",""))</f>
        <v/>
      </c>
    </row>
    <row r="23" customFormat="false" ht="15" hidden="false" customHeight="false" outlineLevel="0" collapsed="false">
      <c r="A23" s="27"/>
      <c r="B23" s="27"/>
      <c r="C23" s="27"/>
      <c r="D23" s="27"/>
      <c r="E23" s="28"/>
      <c r="F23" s="27"/>
      <c r="G23" s="27"/>
      <c r="H23" s="28"/>
      <c r="I23" s="27"/>
      <c r="J23" s="27"/>
      <c r="K23" s="27"/>
      <c r="L23" s="29"/>
      <c r="M23" s="22" t="str">
        <f aca="false">IF(L23="","",EDATE(L23,12)-1)</f>
        <v/>
      </c>
      <c r="N23" s="29"/>
      <c r="O23" s="22" t="str">
        <f aca="false">IF(M23="","",IF(N23="",M23,MIN(M23,N23-1)))</f>
        <v/>
      </c>
      <c r="P23" s="23" t="str">
        <f aca="false">IF(O23="","",O23-설정·안내!$B$12)</f>
        <v/>
      </c>
      <c r="Q23" s="24" t="str">
        <f aca="false">IF(K23="","심의필 없음",IF(P23="","수령일 없음",IF(P23&lt;0,"만료됨",IF(P23&lt;=설정·안내!$B$8,"만료임박","등록됨"))))</f>
        <v>심의필 없음</v>
      </c>
      <c r="R23" s="27"/>
      <c r="S23" s="25" t="str">
        <f aca="false">IF(AND(Q23="만료됨",R23="게시중"),"⚠ 만료 광고 게시중",IF(AND(Q23="심의필 없음",R23="게시중"),"⚠ 심의필 없이 게시중",IF(X23="번호불일치","⚠ 번호 불일치",IF(AND(Q23="만료임박",R23="게시중",T23="미결정"),"! 조치 미결정",""))))</f>
        <v/>
      </c>
      <c r="T23" s="27"/>
      <c r="U23" s="27"/>
      <c r="V23" s="27"/>
      <c r="W23" s="29"/>
      <c r="X23" s="27"/>
      <c r="Y23" s="27"/>
      <c r="Z23" s="28"/>
      <c r="AA23" s="26" t="str">
        <f aca="false">IF(OR(K23="",L23=""),"",IF(I23="생보협회","생명보험협회",IF(I23="손보협회","손해보험협회",설정·안내!$B$5))&amp;" 심의필 제"&amp;K23&amp;"호 ("&amp;TEXT(L23,"yyyy.mm.dd")&amp;"~"&amp;TEXT(O23,"yyyy.mm.dd")&amp;") "&amp;설정·안내!$B$6&amp;IF(C23&lt;&gt;""," 설계사 "&amp;B23&amp;" (등록번호 "&amp;C23&amp;")",""))</f>
        <v/>
      </c>
    </row>
    <row r="24" customFormat="false" ht="15" hidden="false" customHeight="false" outlineLevel="0" collapsed="false">
      <c r="A24" s="27"/>
      <c r="B24" s="27"/>
      <c r="C24" s="27"/>
      <c r="D24" s="27"/>
      <c r="E24" s="28"/>
      <c r="F24" s="27"/>
      <c r="G24" s="27"/>
      <c r="H24" s="28"/>
      <c r="I24" s="27"/>
      <c r="J24" s="27"/>
      <c r="K24" s="27"/>
      <c r="L24" s="29"/>
      <c r="M24" s="22" t="str">
        <f aca="false">IF(L24="","",EDATE(L24,12)-1)</f>
        <v/>
      </c>
      <c r="N24" s="29"/>
      <c r="O24" s="22" t="str">
        <f aca="false">IF(M24="","",IF(N24="",M24,MIN(M24,N24-1)))</f>
        <v/>
      </c>
      <c r="P24" s="23" t="str">
        <f aca="false">IF(O24="","",O24-설정·안내!$B$12)</f>
        <v/>
      </c>
      <c r="Q24" s="24" t="str">
        <f aca="false">IF(K24="","심의필 없음",IF(P24="","수령일 없음",IF(P24&lt;0,"만료됨",IF(P24&lt;=설정·안내!$B$8,"만료임박","등록됨"))))</f>
        <v>심의필 없음</v>
      </c>
      <c r="R24" s="27"/>
      <c r="S24" s="25" t="str">
        <f aca="false">IF(AND(Q24="만료됨",R24="게시중"),"⚠ 만료 광고 게시중",IF(AND(Q24="심의필 없음",R24="게시중"),"⚠ 심의필 없이 게시중",IF(X24="번호불일치","⚠ 번호 불일치",IF(AND(Q24="만료임박",R24="게시중",T24="미결정"),"! 조치 미결정",""))))</f>
        <v/>
      </c>
      <c r="T24" s="27"/>
      <c r="U24" s="27"/>
      <c r="V24" s="27"/>
      <c r="W24" s="29"/>
      <c r="X24" s="27"/>
      <c r="Y24" s="27"/>
      <c r="Z24" s="28"/>
      <c r="AA24" s="26" t="str">
        <f aca="false">IF(OR(K24="",L24=""),"",IF(I24="생보협회","생명보험협회",IF(I24="손보협회","손해보험협회",설정·안내!$B$5))&amp;" 심의필 제"&amp;K24&amp;"호 ("&amp;TEXT(L24,"yyyy.mm.dd")&amp;"~"&amp;TEXT(O24,"yyyy.mm.dd")&amp;") "&amp;설정·안내!$B$6&amp;IF(C24&lt;&gt;""," 설계사 "&amp;B24&amp;" (등록번호 "&amp;C24&amp;")",""))</f>
        <v/>
      </c>
    </row>
    <row r="25" customFormat="false" ht="15" hidden="false" customHeight="false" outlineLevel="0" collapsed="false">
      <c r="A25" s="27"/>
      <c r="B25" s="27"/>
      <c r="C25" s="27"/>
      <c r="D25" s="27"/>
      <c r="E25" s="28"/>
      <c r="F25" s="27"/>
      <c r="G25" s="27"/>
      <c r="H25" s="28"/>
      <c r="I25" s="27"/>
      <c r="J25" s="27"/>
      <c r="K25" s="27"/>
      <c r="L25" s="29"/>
      <c r="M25" s="22" t="str">
        <f aca="false">IF(L25="","",EDATE(L25,12)-1)</f>
        <v/>
      </c>
      <c r="N25" s="29"/>
      <c r="O25" s="22" t="str">
        <f aca="false">IF(M25="","",IF(N25="",M25,MIN(M25,N25-1)))</f>
        <v/>
      </c>
      <c r="P25" s="23" t="str">
        <f aca="false">IF(O25="","",O25-설정·안내!$B$12)</f>
        <v/>
      </c>
      <c r="Q25" s="24" t="str">
        <f aca="false">IF(K25="","심의필 없음",IF(P25="","수령일 없음",IF(P25&lt;0,"만료됨",IF(P25&lt;=설정·안내!$B$8,"만료임박","등록됨"))))</f>
        <v>심의필 없음</v>
      </c>
      <c r="R25" s="27"/>
      <c r="S25" s="25" t="str">
        <f aca="false">IF(AND(Q25="만료됨",R25="게시중"),"⚠ 만료 광고 게시중",IF(AND(Q25="심의필 없음",R25="게시중"),"⚠ 심의필 없이 게시중",IF(X25="번호불일치","⚠ 번호 불일치",IF(AND(Q25="만료임박",R25="게시중",T25="미결정"),"! 조치 미결정",""))))</f>
        <v/>
      </c>
      <c r="T25" s="27"/>
      <c r="U25" s="27"/>
      <c r="V25" s="27"/>
      <c r="W25" s="29"/>
      <c r="X25" s="27"/>
      <c r="Y25" s="27"/>
      <c r="Z25" s="28"/>
      <c r="AA25" s="26" t="str">
        <f aca="false">IF(OR(K25="",L25=""),"",IF(I25="생보협회","생명보험협회",IF(I25="손보협회","손해보험협회",설정·안내!$B$5))&amp;" 심의필 제"&amp;K25&amp;"호 ("&amp;TEXT(L25,"yyyy.mm.dd")&amp;"~"&amp;TEXT(O25,"yyyy.mm.dd")&amp;") "&amp;설정·안내!$B$6&amp;IF(C25&lt;&gt;""," 설계사 "&amp;B25&amp;" (등록번호 "&amp;C25&amp;")",""))</f>
        <v/>
      </c>
    </row>
    <row r="26" customFormat="false" ht="15" hidden="false" customHeight="false" outlineLevel="0" collapsed="false">
      <c r="A26" s="27"/>
      <c r="B26" s="27"/>
      <c r="C26" s="27"/>
      <c r="D26" s="27"/>
      <c r="E26" s="28"/>
      <c r="F26" s="27"/>
      <c r="G26" s="27"/>
      <c r="H26" s="28"/>
      <c r="I26" s="27"/>
      <c r="J26" s="27"/>
      <c r="K26" s="27"/>
      <c r="L26" s="29"/>
      <c r="M26" s="22" t="str">
        <f aca="false">IF(L26="","",EDATE(L26,12)-1)</f>
        <v/>
      </c>
      <c r="N26" s="29"/>
      <c r="O26" s="22" t="str">
        <f aca="false">IF(M26="","",IF(N26="",M26,MIN(M26,N26-1)))</f>
        <v/>
      </c>
      <c r="P26" s="23" t="str">
        <f aca="false">IF(O26="","",O26-설정·안내!$B$12)</f>
        <v/>
      </c>
      <c r="Q26" s="24" t="str">
        <f aca="false">IF(K26="","심의필 없음",IF(P26="","수령일 없음",IF(P26&lt;0,"만료됨",IF(P26&lt;=설정·안내!$B$8,"만료임박","등록됨"))))</f>
        <v>심의필 없음</v>
      </c>
      <c r="R26" s="27"/>
      <c r="S26" s="25" t="str">
        <f aca="false">IF(AND(Q26="만료됨",R26="게시중"),"⚠ 만료 광고 게시중",IF(AND(Q26="심의필 없음",R26="게시중"),"⚠ 심의필 없이 게시중",IF(X26="번호불일치","⚠ 번호 불일치",IF(AND(Q26="만료임박",R26="게시중",T26="미결정"),"! 조치 미결정",""))))</f>
        <v/>
      </c>
      <c r="T26" s="27"/>
      <c r="U26" s="27"/>
      <c r="V26" s="27"/>
      <c r="W26" s="29"/>
      <c r="X26" s="27"/>
      <c r="Y26" s="27"/>
      <c r="Z26" s="28"/>
      <c r="AA26" s="26" t="str">
        <f aca="false">IF(OR(K26="",L26=""),"",IF(I26="생보협회","생명보험협회",IF(I26="손보협회","손해보험협회",설정·안내!$B$5))&amp;" 심의필 제"&amp;K26&amp;"호 ("&amp;TEXT(L26,"yyyy.mm.dd")&amp;"~"&amp;TEXT(O26,"yyyy.mm.dd")&amp;") "&amp;설정·안내!$B$6&amp;IF(C26&lt;&gt;""," 설계사 "&amp;B26&amp;" (등록번호 "&amp;C26&amp;")",""))</f>
        <v/>
      </c>
    </row>
    <row r="27" customFormat="false" ht="15" hidden="false" customHeight="false" outlineLevel="0" collapsed="false">
      <c r="A27" s="27"/>
      <c r="B27" s="27"/>
      <c r="C27" s="27"/>
      <c r="D27" s="27"/>
      <c r="E27" s="28"/>
      <c r="F27" s="27"/>
      <c r="G27" s="27"/>
      <c r="H27" s="28"/>
      <c r="I27" s="27"/>
      <c r="J27" s="27"/>
      <c r="K27" s="27"/>
      <c r="L27" s="29"/>
      <c r="M27" s="22" t="str">
        <f aca="false">IF(L27="","",EDATE(L27,12)-1)</f>
        <v/>
      </c>
      <c r="N27" s="29"/>
      <c r="O27" s="22" t="str">
        <f aca="false">IF(M27="","",IF(N27="",M27,MIN(M27,N27-1)))</f>
        <v/>
      </c>
      <c r="P27" s="23" t="str">
        <f aca="false">IF(O27="","",O27-설정·안내!$B$12)</f>
        <v/>
      </c>
      <c r="Q27" s="24" t="str">
        <f aca="false">IF(K27="","심의필 없음",IF(P27="","수령일 없음",IF(P27&lt;0,"만료됨",IF(P27&lt;=설정·안내!$B$8,"만료임박","등록됨"))))</f>
        <v>심의필 없음</v>
      </c>
      <c r="R27" s="27"/>
      <c r="S27" s="25" t="str">
        <f aca="false">IF(AND(Q27="만료됨",R27="게시중"),"⚠ 만료 광고 게시중",IF(AND(Q27="심의필 없음",R27="게시중"),"⚠ 심의필 없이 게시중",IF(X27="번호불일치","⚠ 번호 불일치",IF(AND(Q27="만료임박",R27="게시중",T27="미결정"),"! 조치 미결정",""))))</f>
        <v/>
      </c>
      <c r="T27" s="27"/>
      <c r="U27" s="27"/>
      <c r="V27" s="27"/>
      <c r="W27" s="29"/>
      <c r="X27" s="27"/>
      <c r="Y27" s="27"/>
      <c r="Z27" s="28"/>
      <c r="AA27" s="26" t="str">
        <f aca="false">IF(OR(K27="",L27=""),"",IF(I27="생보협회","생명보험협회",IF(I27="손보협회","손해보험협회",설정·안내!$B$5))&amp;" 심의필 제"&amp;K27&amp;"호 ("&amp;TEXT(L27,"yyyy.mm.dd")&amp;"~"&amp;TEXT(O27,"yyyy.mm.dd")&amp;") "&amp;설정·안내!$B$6&amp;IF(C27&lt;&gt;""," 설계사 "&amp;B27&amp;" (등록번호 "&amp;C27&amp;")",""))</f>
        <v/>
      </c>
    </row>
    <row r="28" customFormat="false" ht="15" hidden="false" customHeight="false" outlineLevel="0" collapsed="false">
      <c r="A28" s="27"/>
      <c r="B28" s="27"/>
      <c r="C28" s="27"/>
      <c r="D28" s="27"/>
      <c r="E28" s="28"/>
      <c r="F28" s="27"/>
      <c r="G28" s="27"/>
      <c r="H28" s="28"/>
      <c r="I28" s="27"/>
      <c r="J28" s="27"/>
      <c r="K28" s="27"/>
      <c r="L28" s="29"/>
      <c r="M28" s="22" t="str">
        <f aca="false">IF(L28="","",EDATE(L28,12)-1)</f>
        <v/>
      </c>
      <c r="N28" s="29"/>
      <c r="O28" s="22" t="str">
        <f aca="false">IF(M28="","",IF(N28="",M28,MIN(M28,N28-1)))</f>
        <v/>
      </c>
      <c r="P28" s="23" t="str">
        <f aca="false">IF(O28="","",O28-설정·안내!$B$12)</f>
        <v/>
      </c>
      <c r="Q28" s="24" t="str">
        <f aca="false">IF(K28="","심의필 없음",IF(P28="","수령일 없음",IF(P28&lt;0,"만료됨",IF(P28&lt;=설정·안내!$B$8,"만료임박","등록됨"))))</f>
        <v>심의필 없음</v>
      </c>
      <c r="R28" s="27"/>
      <c r="S28" s="25" t="str">
        <f aca="false">IF(AND(Q28="만료됨",R28="게시중"),"⚠ 만료 광고 게시중",IF(AND(Q28="심의필 없음",R28="게시중"),"⚠ 심의필 없이 게시중",IF(X28="번호불일치","⚠ 번호 불일치",IF(AND(Q28="만료임박",R28="게시중",T28="미결정"),"! 조치 미결정",""))))</f>
        <v/>
      </c>
      <c r="T28" s="27"/>
      <c r="U28" s="27"/>
      <c r="V28" s="27"/>
      <c r="W28" s="29"/>
      <c r="X28" s="27"/>
      <c r="Y28" s="27"/>
      <c r="Z28" s="28"/>
      <c r="AA28" s="26" t="str">
        <f aca="false">IF(OR(K28="",L28=""),"",IF(I28="생보협회","생명보험협회",IF(I28="손보협회","손해보험협회",설정·안내!$B$5))&amp;" 심의필 제"&amp;K28&amp;"호 ("&amp;TEXT(L28,"yyyy.mm.dd")&amp;"~"&amp;TEXT(O28,"yyyy.mm.dd")&amp;") "&amp;설정·안내!$B$6&amp;IF(C28&lt;&gt;""," 설계사 "&amp;B28&amp;" (등록번호 "&amp;C28&amp;")",""))</f>
        <v/>
      </c>
    </row>
    <row r="29" customFormat="false" ht="15" hidden="false" customHeight="false" outlineLevel="0" collapsed="false">
      <c r="A29" s="27"/>
      <c r="B29" s="27"/>
      <c r="C29" s="27"/>
      <c r="D29" s="27"/>
      <c r="E29" s="28"/>
      <c r="F29" s="27"/>
      <c r="G29" s="27"/>
      <c r="H29" s="28"/>
      <c r="I29" s="27"/>
      <c r="J29" s="27"/>
      <c r="K29" s="27"/>
      <c r="L29" s="29"/>
      <c r="M29" s="22" t="str">
        <f aca="false">IF(L29="","",EDATE(L29,12)-1)</f>
        <v/>
      </c>
      <c r="N29" s="29"/>
      <c r="O29" s="22" t="str">
        <f aca="false">IF(M29="","",IF(N29="",M29,MIN(M29,N29-1)))</f>
        <v/>
      </c>
      <c r="P29" s="23" t="str">
        <f aca="false">IF(O29="","",O29-설정·안내!$B$12)</f>
        <v/>
      </c>
      <c r="Q29" s="24" t="str">
        <f aca="false">IF(K29="","심의필 없음",IF(P29="","수령일 없음",IF(P29&lt;0,"만료됨",IF(P29&lt;=설정·안내!$B$8,"만료임박","등록됨"))))</f>
        <v>심의필 없음</v>
      </c>
      <c r="R29" s="27"/>
      <c r="S29" s="25" t="str">
        <f aca="false">IF(AND(Q29="만료됨",R29="게시중"),"⚠ 만료 광고 게시중",IF(AND(Q29="심의필 없음",R29="게시중"),"⚠ 심의필 없이 게시중",IF(X29="번호불일치","⚠ 번호 불일치",IF(AND(Q29="만료임박",R29="게시중",T29="미결정"),"! 조치 미결정",""))))</f>
        <v/>
      </c>
      <c r="T29" s="27"/>
      <c r="U29" s="27"/>
      <c r="V29" s="27"/>
      <c r="W29" s="29"/>
      <c r="X29" s="27"/>
      <c r="Y29" s="27"/>
      <c r="Z29" s="28"/>
      <c r="AA29" s="26" t="str">
        <f aca="false">IF(OR(K29="",L29=""),"",IF(I29="생보협회","생명보험협회",IF(I29="손보협회","손해보험협회",설정·안내!$B$5))&amp;" 심의필 제"&amp;K29&amp;"호 ("&amp;TEXT(L29,"yyyy.mm.dd")&amp;"~"&amp;TEXT(O29,"yyyy.mm.dd")&amp;") "&amp;설정·안내!$B$6&amp;IF(C29&lt;&gt;""," 설계사 "&amp;B29&amp;" (등록번호 "&amp;C29&amp;")",""))</f>
        <v/>
      </c>
    </row>
    <row r="30" customFormat="false" ht="15" hidden="false" customHeight="false" outlineLevel="0" collapsed="false">
      <c r="A30" s="27"/>
      <c r="B30" s="27"/>
      <c r="C30" s="27"/>
      <c r="D30" s="27"/>
      <c r="E30" s="28"/>
      <c r="F30" s="27"/>
      <c r="G30" s="27"/>
      <c r="H30" s="28"/>
      <c r="I30" s="27"/>
      <c r="J30" s="27"/>
      <c r="K30" s="27"/>
      <c r="L30" s="29"/>
      <c r="M30" s="22" t="str">
        <f aca="false">IF(L30="","",EDATE(L30,12)-1)</f>
        <v/>
      </c>
      <c r="N30" s="29"/>
      <c r="O30" s="22" t="str">
        <f aca="false">IF(M30="","",IF(N30="",M30,MIN(M30,N30-1)))</f>
        <v/>
      </c>
      <c r="P30" s="23" t="str">
        <f aca="false">IF(O30="","",O30-설정·안내!$B$12)</f>
        <v/>
      </c>
      <c r="Q30" s="24" t="str">
        <f aca="false">IF(K30="","심의필 없음",IF(P30="","수령일 없음",IF(P30&lt;0,"만료됨",IF(P30&lt;=설정·안내!$B$8,"만료임박","등록됨"))))</f>
        <v>심의필 없음</v>
      </c>
      <c r="R30" s="27"/>
      <c r="S30" s="25" t="str">
        <f aca="false">IF(AND(Q30="만료됨",R30="게시중"),"⚠ 만료 광고 게시중",IF(AND(Q30="심의필 없음",R30="게시중"),"⚠ 심의필 없이 게시중",IF(X30="번호불일치","⚠ 번호 불일치",IF(AND(Q30="만료임박",R30="게시중",T30="미결정"),"! 조치 미결정",""))))</f>
        <v/>
      </c>
      <c r="T30" s="27"/>
      <c r="U30" s="27"/>
      <c r="V30" s="27"/>
      <c r="W30" s="29"/>
      <c r="X30" s="27"/>
      <c r="Y30" s="27"/>
      <c r="Z30" s="28"/>
      <c r="AA30" s="26" t="str">
        <f aca="false">IF(OR(K30="",L30=""),"",IF(I30="생보협회","생명보험협회",IF(I30="손보협회","손해보험협회",설정·안내!$B$5))&amp;" 심의필 제"&amp;K30&amp;"호 ("&amp;TEXT(L30,"yyyy.mm.dd")&amp;"~"&amp;TEXT(O30,"yyyy.mm.dd")&amp;") "&amp;설정·안내!$B$6&amp;IF(C30&lt;&gt;""," 설계사 "&amp;B30&amp;" (등록번호 "&amp;C30&amp;")",""))</f>
        <v/>
      </c>
    </row>
    <row r="31" customFormat="false" ht="15" hidden="false" customHeight="false" outlineLevel="0" collapsed="false">
      <c r="A31" s="27"/>
      <c r="B31" s="27"/>
      <c r="C31" s="27"/>
      <c r="D31" s="27"/>
      <c r="E31" s="28"/>
      <c r="F31" s="27"/>
      <c r="G31" s="27"/>
      <c r="H31" s="28"/>
      <c r="I31" s="27"/>
      <c r="J31" s="27"/>
      <c r="K31" s="27"/>
      <c r="L31" s="29"/>
      <c r="M31" s="22" t="str">
        <f aca="false">IF(L31="","",EDATE(L31,12)-1)</f>
        <v/>
      </c>
      <c r="N31" s="29"/>
      <c r="O31" s="22" t="str">
        <f aca="false">IF(M31="","",IF(N31="",M31,MIN(M31,N31-1)))</f>
        <v/>
      </c>
      <c r="P31" s="23" t="str">
        <f aca="false">IF(O31="","",O31-설정·안내!$B$12)</f>
        <v/>
      </c>
      <c r="Q31" s="24" t="str">
        <f aca="false">IF(K31="","심의필 없음",IF(P31="","수령일 없음",IF(P31&lt;0,"만료됨",IF(P31&lt;=설정·안내!$B$8,"만료임박","등록됨"))))</f>
        <v>심의필 없음</v>
      </c>
      <c r="R31" s="27"/>
      <c r="S31" s="25" t="str">
        <f aca="false">IF(AND(Q31="만료됨",R31="게시중"),"⚠ 만료 광고 게시중",IF(AND(Q31="심의필 없음",R31="게시중"),"⚠ 심의필 없이 게시중",IF(X31="번호불일치","⚠ 번호 불일치",IF(AND(Q31="만료임박",R31="게시중",T31="미결정"),"! 조치 미결정",""))))</f>
        <v/>
      </c>
      <c r="T31" s="27"/>
      <c r="U31" s="27"/>
      <c r="V31" s="27"/>
      <c r="W31" s="29"/>
      <c r="X31" s="27"/>
      <c r="Y31" s="27"/>
      <c r="Z31" s="28"/>
      <c r="AA31" s="26" t="str">
        <f aca="false">IF(OR(K31="",L31=""),"",IF(I31="생보협회","생명보험협회",IF(I31="손보협회","손해보험협회",설정·안내!$B$5))&amp;" 심의필 제"&amp;K31&amp;"호 ("&amp;TEXT(L31,"yyyy.mm.dd")&amp;"~"&amp;TEXT(O31,"yyyy.mm.dd")&amp;") "&amp;설정·안내!$B$6&amp;IF(C31&lt;&gt;""," 설계사 "&amp;B31&amp;" (등록번호 "&amp;C31&amp;")",""))</f>
        <v/>
      </c>
    </row>
    <row r="32" customFormat="false" ht="15" hidden="false" customHeight="false" outlineLevel="0" collapsed="false">
      <c r="A32" s="27"/>
      <c r="B32" s="27"/>
      <c r="C32" s="27"/>
      <c r="D32" s="27"/>
      <c r="E32" s="28"/>
      <c r="F32" s="27"/>
      <c r="G32" s="27"/>
      <c r="H32" s="28"/>
      <c r="I32" s="27"/>
      <c r="J32" s="27"/>
      <c r="K32" s="27"/>
      <c r="L32" s="29"/>
      <c r="M32" s="22" t="str">
        <f aca="false">IF(L32="","",EDATE(L32,12)-1)</f>
        <v/>
      </c>
      <c r="N32" s="29"/>
      <c r="O32" s="22" t="str">
        <f aca="false">IF(M32="","",IF(N32="",M32,MIN(M32,N32-1)))</f>
        <v/>
      </c>
      <c r="P32" s="23" t="str">
        <f aca="false">IF(O32="","",O32-설정·안내!$B$12)</f>
        <v/>
      </c>
      <c r="Q32" s="24" t="str">
        <f aca="false">IF(K32="","심의필 없음",IF(P32="","수령일 없음",IF(P32&lt;0,"만료됨",IF(P32&lt;=설정·안내!$B$8,"만료임박","등록됨"))))</f>
        <v>심의필 없음</v>
      </c>
      <c r="R32" s="27"/>
      <c r="S32" s="25" t="str">
        <f aca="false">IF(AND(Q32="만료됨",R32="게시중"),"⚠ 만료 광고 게시중",IF(AND(Q32="심의필 없음",R32="게시중"),"⚠ 심의필 없이 게시중",IF(X32="번호불일치","⚠ 번호 불일치",IF(AND(Q32="만료임박",R32="게시중",T32="미결정"),"! 조치 미결정",""))))</f>
        <v/>
      </c>
      <c r="T32" s="27"/>
      <c r="U32" s="27"/>
      <c r="V32" s="27"/>
      <c r="W32" s="29"/>
      <c r="X32" s="27"/>
      <c r="Y32" s="27"/>
      <c r="Z32" s="28"/>
      <c r="AA32" s="26" t="str">
        <f aca="false">IF(OR(K32="",L32=""),"",IF(I32="생보협회","생명보험협회",IF(I32="손보협회","손해보험협회",설정·안내!$B$5))&amp;" 심의필 제"&amp;K32&amp;"호 ("&amp;TEXT(L32,"yyyy.mm.dd")&amp;"~"&amp;TEXT(O32,"yyyy.mm.dd")&amp;") "&amp;설정·안내!$B$6&amp;IF(C32&lt;&gt;""," 설계사 "&amp;B32&amp;" (등록번호 "&amp;C32&amp;")",""))</f>
        <v/>
      </c>
    </row>
    <row r="33" customFormat="false" ht="15" hidden="false" customHeight="false" outlineLevel="0" collapsed="false">
      <c r="A33" s="27"/>
      <c r="B33" s="27"/>
      <c r="C33" s="27"/>
      <c r="D33" s="27"/>
      <c r="E33" s="28"/>
      <c r="F33" s="27"/>
      <c r="G33" s="27"/>
      <c r="H33" s="28"/>
      <c r="I33" s="27"/>
      <c r="J33" s="27"/>
      <c r="K33" s="27"/>
      <c r="L33" s="29"/>
      <c r="M33" s="22" t="str">
        <f aca="false">IF(L33="","",EDATE(L33,12)-1)</f>
        <v/>
      </c>
      <c r="N33" s="29"/>
      <c r="O33" s="22" t="str">
        <f aca="false">IF(M33="","",IF(N33="",M33,MIN(M33,N33-1)))</f>
        <v/>
      </c>
      <c r="P33" s="23" t="str">
        <f aca="false">IF(O33="","",O33-설정·안내!$B$12)</f>
        <v/>
      </c>
      <c r="Q33" s="24" t="str">
        <f aca="false">IF(K33="","심의필 없음",IF(P33="","수령일 없음",IF(P33&lt;0,"만료됨",IF(P33&lt;=설정·안내!$B$8,"만료임박","등록됨"))))</f>
        <v>심의필 없음</v>
      </c>
      <c r="R33" s="27"/>
      <c r="S33" s="25" t="str">
        <f aca="false">IF(AND(Q33="만료됨",R33="게시중"),"⚠ 만료 광고 게시중",IF(AND(Q33="심의필 없음",R33="게시중"),"⚠ 심의필 없이 게시중",IF(X33="번호불일치","⚠ 번호 불일치",IF(AND(Q33="만료임박",R33="게시중",T33="미결정"),"! 조치 미결정",""))))</f>
        <v/>
      </c>
      <c r="T33" s="27"/>
      <c r="U33" s="27"/>
      <c r="V33" s="27"/>
      <c r="W33" s="29"/>
      <c r="X33" s="27"/>
      <c r="Y33" s="27"/>
      <c r="Z33" s="28"/>
      <c r="AA33" s="26" t="str">
        <f aca="false">IF(OR(K33="",L33=""),"",IF(I33="생보협회","생명보험협회",IF(I33="손보협회","손해보험협회",설정·안내!$B$5))&amp;" 심의필 제"&amp;K33&amp;"호 ("&amp;TEXT(L33,"yyyy.mm.dd")&amp;"~"&amp;TEXT(O33,"yyyy.mm.dd")&amp;") "&amp;설정·안내!$B$6&amp;IF(C33&lt;&gt;""," 설계사 "&amp;B33&amp;" (등록번호 "&amp;C33&amp;")",""))</f>
        <v/>
      </c>
    </row>
    <row r="34" customFormat="false" ht="15" hidden="false" customHeight="false" outlineLevel="0" collapsed="false">
      <c r="A34" s="27"/>
      <c r="B34" s="27"/>
      <c r="C34" s="27"/>
      <c r="D34" s="27"/>
      <c r="E34" s="28"/>
      <c r="F34" s="27"/>
      <c r="G34" s="27"/>
      <c r="H34" s="28"/>
      <c r="I34" s="27"/>
      <c r="J34" s="27"/>
      <c r="K34" s="27"/>
      <c r="L34" s="29"/>
      <c r="M34" s="22" t="str">
        <f aca="false">IF(L34="","",EDATE(L34,12)-1)</f>
        <v/>
      </c>
      <c r="N34" s="29"/>
      <c r="O34" s="22" t="str">
        <f aca="false">IF(M34="","",IF(N34="",M34,MIN(M34,N34-1)))</f>
        <v/>
      </c>
      <c r="P34" s="23" t="str">
        <f aca="false">IF(O34="","",O34-설정·안내!$B$12)</f>
        <v/>
      </c>
      <c r="Q34" s="24" t="str">
        <f aca="false">IF(K34="","심의필 없음",IF(P34="","수령일 없음",IF(P34&lt;0,"만료됨",IF(P34&lt;=설정·안내!$B$8,"만료임박","등록됨"))))</f>
        <v>심의필 없음</v>
      </c>
      <c r="R34" s="27"/>
      <c r="S34" s="25" t="str">
        <f aca="false">IF(AND(Q34="만료됨",R34="게시중"),"⚠ 만료 광고 게시중",IF(AND(Q34="심의필 없음",R34="게시중"),"⚠ 심의필 없이 게시중",IF(X34="번호불일치","⚠ 번호 불일치",IF(AND(Q34="만료임박",R34="게시중",T34="미결정"),"! 조치 미결정",""))))</f>
        <v/>
      </c>
      <c r="T34" s="27"/>
      <c r="U34" s="27"/>
      <c r="V34" s="27"/>
      <c r="W34" s="29"/>
      <c r="X34" s="27"/>
      <c r="Y34" s="27"/>
      <c r="Z34" s="28"/>
      <c r="AA34" s="26" t="str">
        <f aca="false">IF(OR(K34="",L34=""),"",IF(I34="생보협회","생명보험협회",IF(I34="손보협회","손해보험협회",설정·안내!$B$5))&amp;" 심의필 제"&amp;K34&amp;"호 ("&amp;TEXT(L34,"yyyy.mm.dd")&amp;"~"&amp;TEXT(O34,"yyyy.mm.dd")&amp;") "&amp;설정·안내!$B$6&amp;IF(C34&lt;&gt;""," 설계사 "&amp;B34&amp;" (등록번호 "&amp;C34&amp;")",""))</f>
        <v/>
      </c>
    </row>
    <row r="35" customFormat="false" ht="15" hidden="false" customHeight="false" outlineLevel="0" collapsed="false">
      <c r="A35" s="27"/>
      <c r="B35" s="27"/>
      <c r="C35" s="27"/>
      <c r="D35" s="27"/>
      <c r="E35" s="28"/>
      <c r="F35" s="27"/>
      <c r="G35" s="27"/>
      <c r="H35" s="28"/>
      <c r="I35" s="27"/>
      <c r="J35" s="27"/>
      <c r="K35" s="27"/>
      <c r="L35" s="29"/>
      <c r="M35" s="22" t="str">
        <f aca="false">IF(L35="","",EDATE(L35,12)-1)</f>
        <v/>
      </c>
      <c r="N35" s="29"/>
      <c r="O35" s="22" t="str">
        <f aca="false">IF(M35="","",IF(N35="",M35,MIN(M35,N35-1)))</f>
        <v/>
      </c>
      <c r="P35" s="23" t="str">
        <f aca="false">IF(O35="","",O35-설정·안내!$B$12)</f>
        <v/>
      </c>
      <c r="Q35" s="24" t="str">
        <f aca="false">IF(K35="","심의필 없음",IF(P35="","수령일 없음",IF(P35&lt;0,"만료됨",IF(P35&lt;=설정·안내!$B$8,"만료임박","등록됨"))))</f>
        <v>심의필 없음</v>
      </c>
      <c r="R35" s="27"/>
      <c r="S35" s="25" t="str">
        <f aca="false">IF(AND(Q35="만료됨",R35="게시중"),"⚠ 만료 광고 게시중",IF(AND(Q35="심의필 없음",R35="게시중"),"⚠ 심의필 없이 게시중",IF(X35="번호불일치","⚠ 번호 불일치",IF(AND(Q35="만료임박",R35="게시중",T35="미결정"),"! 조치 미결정",""))))</f>
        <v/>
      </c>
      <c r="T35" s="27"/>
      <c r="U35" s="27"/>
      <c r="V35" s="27"/>
      <c r="W35" s="29"/>
      <c r="X35" s="27"/>
      <c r="Y35" s="27"/>
      <c r="Z35" s="28"/>
      <c r="AA35" s="26" t="str">
        <f aca="false">IF(OR(K35="",L35=""),"",IF(I35="생보협회","생명보험협회",IF(I35="손보협회","손해보험협회",설정·안내!$B$5))&amp;" 심의필 제"&amp;K35&amp;"호 ("&amp;TEXT(L35,"yyyy.mm.dd")&amp;"~"&amp;TEXT(O35,"yyyy.mm.dd")&amp;") "&amp;설정·안내!$B$6&amp;IF(C35&lt;&gt;""," 설계사 "&amp;B35&amp;" (등록번호 "&amp;C35&amp;")",""))</f>
        <v/>
      </c>
    </row>
    <row r="36" customFormat="false" ht="15" hidden="false" customHeight="false" outlineLevel="0" collapsed="false">
      <c r="A36" s="27"/>
      <c r="B36" s="27"/>
      <c r="C36" s="27"/>
      <c r="D36" s="27"/>
      <c r="E36" s="28"/>
      <c r="F36" s="27"/>
      <c r="G36" s="27"/>
      <c r="H36" s="28"/>
      <c r="I36" s="27"/>
      <c r="J36" s="27"/>
      <c r="K36" s="27"/>
      <c r="L36" s="29"/>
      <c r="M36" s="22" t="str">
        <f aca="false">IF(L36="","",EDATE(L36,12)-1)</f>
        <v/>
      </c>
      <c r="N36" s="29"/>
      <c r="O36" s="22" t="str">
        <f aca="false">IF(M36="","",IF(N36="",M36,MIN(M36,N36-1)))</f>
        <v/>
      </c>
      <c r="P36" s="23" t="str">
        <f aca="false">IF(O36="","",O36-설정·안내!$B$12)</f>
        <v/>
      </c>
      <c r="Q36" s="24" t="str">
        <f aca="false">IF(K36="","심의필 없음",IF(P36="","수령일 없음",IF(P36&lt;0,"만료됨",IF(P36&lt;=설정·안내!$B$8,"만료임박","등록됨"))))</f>
        <v>심의필 없음</v>
      </c>
      <c r="R36" s="27"/>
      <c r="S36" s="25" t="str">
        <f aca="false">IF(AND(Q36="만료됨",R36="게시중"),"⚠ 만료 광고 게시중",IF(AND(Q36="심의필 없음",R36="게시중"),"⚠ 심의필 없이 게시중",IF(X36="번호불일치","⚠ 번호 불일치",IF(AND(Q36="만료임박",R36="게시중",T36="미결정"),"! 조치 미결정",""))))</f>
        <v/>
      </c>
      <c r="T36" s="27"/>
      <c r="U36" s="27"/>
      <c r="V36" s="27"/>
      <c r="W36" s="29"/>
      <c r="X36" s="27"/>
      <c r="Y36" s="27"/>
      <c r="Z36" s="28"/>
      <c r="AA36" s="26" t="str">
        <f aca="false">IF(OR(K36="",L36=""),"",IF(I36="생보협회","생명보험협회",IF(I36="손보협회","손해보험협회",설정·안내!$B$5))&amp;" 심의필 제"&amp;K36&amp;"호 ("&amp;TEXT(L36,"yyyy.mm.dd")&amp;"~"&amp;TEXT(O36,"yyyy.mm.dd")&amp;") "&amp;설정·안내!$B$6&amp;IF(C36&lt;&gt;""," 설계사 "&amp;B36&amp;" (등록번호 "&amp;C36&amp;")",""))</f>
        <v/>
      </c>
    </row>
    <row r="37" customFormat="false" ht="15" hidden="false" customHeight="false" outlineLevel="0" collapsed="false">
      <c r="A37" s="27"/>
      <c r="B37" s="27"/>
      <c r="C37" s="27"/>
      <c r="D37" s="27"/>
      <c r="E37" s="28"/>
      <c r="F37" s="27"/>
      <c r="G37" s="27"/>
      <c r="H37" s="28"/>
      <c r="I37" s="27"/>
      <c r="J37" s="27"/>
      <c r="K37" s="27"/>
      <c r="L37" s="29"/>
      <c r="M37" s="22" t="str">
        <f aca="false">IF(L37="","",EDATE(L37,12)-1)</f>
        <v/>
      </c>
      <c r="N37" s="29"/>
      <c r="O37" s="22" t="str">
        <f aca="false">IF(M37="","",IF(N37="",M37,MIN(M37,N37-1)))</f>
        <v/>
      </c>
      <c r="P37" s="23" t="str">
        <f aca="false">IF(O37="","",O37-설정·안내!$B$12)</f>
        <v/>
      </c>
      <c r="Q37" s="24" t="str">
        <f aca="false">IF(K37="","심의필 없음",IF(P37="","수령일 없음",IF(P37&lt;0,"만료됨",IF(P37&lt;=설정·안내!$B$8,"만료임박","등록됨"))))</f>
        <v>심의필 없음</v>
      </c>
      <c r="R37" s="27"/>
      <c r="S37" s="25" t="str">
        <f aca="false">IF(AND(Q37="만료됨",R37="게시중"),"⚠ 만료 광고 게시중",IF(AND(Q37="심의필 없음",R37="게시중"),"⚠ 심의필 없이 게시중",IF(X37="번호불일치","⚠ 번호 불일치",IF(AND(Q37="만료임박",R37="게시중",T37="미결정"),"! 조치 미결정",""))))</f>
        <v/>
      </c>
      <c r="T37" s="27"/>
      <c r="U37" s="27"/>
      <c r="V37" s="27"/>
      <c r="W37" s="29"/>
      <c r="X37" s="27"/>
      <c r="Y37" s="27"/>
      <c r="Z37" s="28"/>
      <c r="AA37" s="26" t="str">
        <f aca="false">IF(OR(K37="",L37=""),"",IF(I37="생보협회","생명보험협회",IF(I37="손보협회","손해보험협회",설정·안내!$B$5))&amp;" 심의필 제"&amp;K37&amp;"호 ("&amp;TEXT(L37,"yyyy.mm.dd")&amp;"~"&amp;TEXT(O37,"yyyy.mm.dd")&amp;") "&amp;설정·안내!$B$6&amp;IF(C37&lt;&gt;""," 설계사 "&amp;B37&amp;" (등록번호 "&amp;C37&amp;")",""))</f>
        <v/>
      </c>
    </row>
    <row r="38" customFormat="false" ht="15" hidden="false" customHeight="false" outlineLevel="0" collapsed="false">
      <c r="A38" s="27"/>
      <c r="B38" s="27"/>
      <c r="C38" s="27"/>
      <c r="D38" s="27"/>
      <c r="E38" s="28"/>
      <c r="F38" s="27"/>
      <c r="G38" s="27"/>
      <c r="H38" s="28"/>
      <c r="I38" s="27"/>
      <c r="J38" s="27"/>
      <c r="K38" s="27"/>
      <c r="L38" s="29"/>
      <c r="M38" s="22" t="str">
        <f aca="false">IF(L38="","",EDATE(L38,12)-1)</f>
        <v/>
      </c>
      <c r="N38" s="29"/>
      <c r="O38" s="22" t="str">
        <f aca="false">IF(M38="","",IF(N38="",M38,MIN(M38,N38-1)))</f>
        <v/>
      </c>
      <c r="P38" s="23" t="str">
        <f aca="false">IF(O38="","",O38-설정·안내!$B$12)</f>
        <v/>
      </c>
      <c r="Q38" s="24" t="str">
        <f aca="false">IF(K38="","심의필 없음",IF(P38="","수령일 없음",IF(P38&lt;0,"만료됨",IF(P38&lt;=설정·안내!$B$8,"만료임박","등록됨"))))</f>
        <v>심의필 없음</v>
      </c>
      <c r="R38" s="27"/>
      <c r="S38" s="25" t="str">
        <f aca="false">IF(AND(Q38="만료됨",R38="게시중"),"⚠ 만료 광고 게시중",IF(AND(Q38="심의필 없음",R38="게시중"),"⚠ 심의필 없이 게시중",IF(X38="번호불일치","⚠ 번호 불일치",IF(AND(Q38="만료임박",R38="게시중",T38="미결정"),"! 조치 미결정",""))))</f>
        <v/>
      </c>
      <c r="T38" s="27"/>
      <c r="U38" s="27"/>
      <c r="V38" s="27"/>
      <c r="W38" s="29"/>
      <c r="X38" s="27"/>
      <c r="Y38" s="27"/>
      <c r="Z38" s="28"/>
      <c r="AA38" s="26" t="str">
        <f aca="false">IF(OR(K38="",L38=""),"",IF(I38="생보협회","생명보험협회",IF(I38="손보협회","손해보험협회",설정·안내!$B$5))&amp;" 심의필 제"&amp;K38&amp;"호 ("&amp;TEXT(L38,"yyyy.mm.dd")&amp;"~"&amp;TEXT(O38,"yyyy.mm.dd")&amp;") "&amp;설정·안내!$B$6&amp;IF(C38&lt;&gt;""," 설계사 "&amp;B38&amp;" (등록번호 "&amp;C38&amp;")",""))</f>
        <v/>
      </c>
    </row>
    <row r="39" customFormat="false" ht="15" hidden="false" customHeight="false" outlineLevel="0" collapsed="false">
      <c r="A39" s="27"/>
      <c r="B39" s="27"/>
      <c r="C39" s="27"/>
      <c r="D39" s="27"/>
      <c r="E39" s="28"/>
      <c r="F39" s="27"/>
      <c r="G39" s="27"/>
      <c r="H39" s="28"/>
      <c r="I39" s="27"/>
      <c r="J39" s="27"/>
      <c r="K39" s="27"/>
      <c r="L39" s="29"/>
      <c r="M39" s="22" t="str">
        <f aca="false">IF(L39="","",EDATE(L39,12)-1)</f>
        <v/>
      </c>
      <c r="N39" s="29"/>
      <c r="O39" s="22" t="str">
        <f aca="false">IF(M39="","",IF(N39="",M39,MIN(M39,N39-1)))</f>
        <v/>
      </c>
      <c r="P39" s="23" t="str">
        <f aca="false">IF(O39="","",O39-설정·안내!$B$12)</f>
        <v/>
      </c>
      <c r="Q39" s="24" t="str">
        <f aca="false">IF(K39="","심의필 없음",IF(P39="","수령일 없음",IF(P39&lt;0,"만료됨",IF(P39&lt;=설정·안내!$B$8,"만료임박","등록됨"))))</f>
        <v>심의필 없음</v>
      </c>
      <c r="R39" s="27"/>
      <c r="S39" s="25" t="str">
        <f aca="false">IF(AND(Q39="만료됨",R39="게시중"),"⚠ 만료 광고 게시중",IF(AND(Q39="심의필 없음",R39="게시중"),"⚠ 심의필 없이 게시중",IF(X39="번호불일치","⚠ 번호 불일치",IF(AND(Q39="만료임박",R39="게시중",T39="미결정"),"! 조치 미결정",""))))</f>
        <v/>
      </c>
      <c r="T39" s="27"/>
      <c r="U39" s="27"/>
      <c r="V39" s="27"/>
      <c r="W39" s="29"/>
      <c r="X39" s="27"/>
      <c r="Y39" s="27"/>
      <c r="Z39" s="28"/>
      <c r="AA39" s="26" t="str">
        <f aca="false">IF(OR(K39="",L39=""),"",IF(I39="생보협회","생명보험협회",IF(I39="손보협회","손해보험협회",설정·안내!$B$5))&amp;" 심의필 제"&amp;K39&amp;"호 ("&amp;TEXT(L39,"yyyy.mm.dd")&amp;"~"&amp;TEXT(O39,"yyyy.mm.dd")&amp;") "&amp;설정·안내!$B$6&amp;IF(C39&lt;&gt;""," 설계사 "&amp;B39&amp;" (등록번호 "&amp;C39&amp;")",""))</f>
        <v/>
      </c>
    </row>
    <row r="40" customFormat="false" ht="15" hidden="false" customHeight="false" outlineLevel="0" collapsed="false">
      <c r="A40" s="27"/>
      <c r="B40" s="27"/>
      <c r="C40" s="27"/>
      <c r="D40" s="27"/>
      <c r="E40" s="28"/>
      <c r="F40" s="27"/>
      <c r="G40" s="27"/>
      <c r="H40" s="28"/>
      <c r="I40" s="27"/>
      <c r="J40" s="27"/>
      <c r="K40" s="27"/>
      <c r="L40" s="29"/>
      <c r="M40" s="22" t="str">
        <f aca="false">IF(L40="","",EDATE(L40,12)-1)</f>
        <v/>
      </c>
      <c r="N40" s="29"/>
      <c r="O40" s="22" t="str">
        <f aca="false">IF(M40="","",IF(N40="",M40,MIN(M40,N40-1)))</f>
        <v/>
      </c>
      <c r="P40" s="23" t="str">
        <f aca="false">IF(O40="","",O40-설정·안내!$B$12)</f>
        <v/>
      </c>
      <c r="Q40" s="24" t="str">
        <f aca="false">IF(K40="","심의필 없음",IF(P40="","수령일 없음",IF(P40&lt;0,"만료됨",IF(P40&lt;=설정·안내!$B$8,"만료임박","등록됨"))))</f>
        <v>심의필 없음</v>
      </c>
      <c r="R40" s="27"/>
      <c r="S40" s="25" t="str">
        <f aca="false">IF(AND(Q40="만료됨",R40="게시중"),"⚠ 만료 광고 게시중",IF(AND(Q40="심의필 없음",R40="게시중"),"⚠ 심의필 없이 게시중",IF(X40="번호불일치","⚠ 번호 불일치",IF(AND(Q40="만료임박",R40="게시중",T40="미결정"),"! 조치 미결정",""))))</f>
        <v/>
      </c>
      <c r="T40" s="27"/>
      <c r="U40" s="27"/>
      <c r="V40" s="27"/>
      <c r="W40" s="29"/>
      <c r="X40" s="27"/>
      <c r="Y40" s="27"/>
      <c r="Z40" s="28"/>
      <c r="AA40" s="26" t="str">
        <f aca="false">IF(OR(K40="",L40=""),"",IF(I40="생보협회","생명보험협회",IF(I40="손보협회","손해보험협회",설정·안내!$B$5))&amp;" 심의필 제"&amp;K40&amp;"호 ("&amp;TEXT(L40,"yyyy.mm.dd")&amp;"~"&amp;TEXT(O40,"yyyy.mm.dd")&amp;") "&amp;설정·안내!$B$6&amp;IF(C40&lt;&gt;""," 설계사 "&amp;B40&amp;" (등록번호 "&amp;C40&amp;")",""))</f>
        <v/>
      </c>
    </row>
    <row r="41" customFormat="false" ht="15" hidden="false" customHeight="false" outlineLevel="0" collapsed="false">
      <c r="A41" s="27"/>
      <c r="B41" s="27"/>
      <c r="C41" s="27"/>
      <c r="D41" s="27"/>
      <c r="E41" s="28"/>
      <c r="F41" s="27"/>
      <c r="G41" s="27"/>
      <c r="H41" s="28"/>
      <c r="I41" s="27"/>
      <c r="J41" s="27"/>
      <c r="K41" s="27"/>
      <c r="L41" s="29"/>
      <c r="M41" s="22" t="str">
        <f aca="false">IF(L41="","",EDATE(L41,12)-1)</f>
        <v/>
      </c>
      <c r="N41" s="29"/>
      <c r="O41" s="22" t="str">
        <f aca="false">IF(M41="","",IF(N41="",M41,MIN(M41,N41-1)))</f>
        <v/>
      </c>
      <c r="P41" s="23" t="str">
        <f aca="false">IF(O41="","",O41-설정·안내!$B$12)</f>
        <v/>
      </c>
      <c r="Q41" s="24" t="str">
        <f aca="false">IF(K41="","심의필 없음",IF(P41="","수령일 없음",IF(P41&lt;0,"만료됨",IF(P41&lt;=설정·안내!$B$8,"만료임박","등록됨"))))</f>
        <v>심의필 없음</v>
      </c>
      <c r="R41" s="27"/>
      <c r="S41" s="25" t="str">
        <f aca="false">IF(AND(Q41="만료됨",R41="게시중"),"⚠ 만료 광고 게시중",IF(AND(Q41="심의필 없음",R41="게시중"),"⚠ 심의필 없이 게시중",IF(X41="번호불일치","⚠ 번호 불일치",IF(AND(Q41="만료임박",R41="게시중",T41="미결정"),"! 조치 미결정",""))))</f>
        <v/>
      </c>
      <c r="T41" s="27"/>
      <c r="U41" s="27"/>
      <c r="V41" s="27"/>
      <c r="W41" s="29"/>
      <c r="X41" s="27"/>
      <c r="Y41" s="27"/>
      <c r="Z41" s="28"/>
      <c r="AA41" s="26" t="str">
        <f aca="false">IF(OR(K41="",L41=""),"",IF(I41="생보협회","생명보험협회",IF(I41="손보협회","손해보험협회",설정·안내!$B$5))&amp;" 심의필 제"&amp;K41&amp;"호 ("&amp;TEXT(L41,"yyyy.mm.dd")&amp;"~"&amp;TEXT(O41,"yyyy.mm.dd")&amp;") "&amp;설정·안내!$B$6&amp;IF(C41&lt;&gt;""," 설계사 "&amp;B41&amp;" (등록번호 "&amp;C41&amp;")",""))</f>
        <v/>
      </c>
    </row>
    <row r="42" customFormat="false" ht="15" hidden="false" customHeight="false" outlineLevel="0" collapsed="false">
      <c r="A42" s="27"/>
      <c r="B42" s="27"/>
      <c r="C42" s="27"/>
      <c r="D42" s="27"/>
      <c r="E42" s="28"/>
      <c r="F42" s="27"/>
      <c r="G42" s="27"/>
      <c r="H42" s="28"/>
      <c r="I42" s="27"/>
      <c r="J42" s="27"/>
      <c r="K42" s="27"/>
      <c r="L42" s="29"/>
      <c r="M42" s="22" t="str">
        <f aca="false">IF(L42="","",EDATE(L42,12)-1)</f>
        <v/>
      </c>
      <c r="N42" s="29"/>
      <c r="O42" s="22" t="str">
        <f aca="false">IF(M42="","",IF(N42="",M42,MIN(M42,N42-1)))</f>
        <v/>
      </c>
      <c r="P42" s="23" t="str">
        <f aca="false">IF(O42="","",O42-설정·안내!$B$12)</f>
        <v/>
      </c>
      <c r="Q42" s="24" t="str">
        <f aca="false">IF(K42="","심의필 없음",IF(P42="","수령일 없음",IF(P42&lt;0,"만료됨",IF(P42&lt;=설정·안내!$B$8,"만료임박","등록됨"))))</f>
        <v>심의필 없음</v>
      </c>
      <c r="R42" s="27"/>
      <c r="S42" s="25" t="str">
        <f aca="false">IF(AND(Q42="만료됨",R42="게시중"),"⚠ 만료 광고 게시중",IF(AND(Q42="심의필 없음",R42="게시중"),"⚠ 심의필 없이 게시중",IF(X42="번호불일치","⚠ 번호 불일치",IF(AND(Q42="만료임박",R42="게시중",T42="미결정"),"! 조치 미결정",""))))</f>
        <v/>
      </c>
      <c r="T42" s="27"/>
      <c r="U42" s="27"/>
      <c r="V42" s="27"/>
      <c r="W42" s="29"/>
      <c r="X42" s="27"/>
      <c r="Y42" s="27"/>
      <c r="Z42" s="28"/>
      <c r="AA42" s="26" t="str">
        <f aca="false">IF(OR(K42="",L42=""),"",IF(I42="생보협회","생명보험협회",IF(I42="손보협회","손해보험협회",설정·안내!$B$5))&amp;" 심의필 제"&amp;K42&amp;"호 ("&amp;TEXT(L42,"yyyy.mm.dd")&amp;"~"&amp;TEXT(O42,"yyyy.mm.dd")&amp;") "&amp;설정·안내!$B$6&amp;IF(C42&lt;&gt;""," 설계사 "&amp;B42&amp;" (등록번호 "&amp;C42&amp;")",""))</f>
        <v/>
      </c>
    </row>
    <row r="43" customFormat="false" ht="15" hidden="false" customHeight="false" outlineLevel="0" collapsed="false">
      <c r="A43" s="27"/>
      <c r="B43" s="27"/>
      <c r="C43" s="27"/>
      <c r="D43" s="27"/>
      <c r="E43" s="28"/>
      <c r="F43" s="27"/>
      <c r="G43" s="27"/>
      <c r="H43" s="28"/>
      <c r="I43" s="27"/>
      <c r="J43" s="27"/>
      <c r="K43" s="27"/>
      <c r="L43" s="29"/>
      <c r="M43" s="22" t="str">
        <f aca="false">IF(L43="","",EDATE(L43,12)-1)</f>
        <v/>
      </c>
      <c r="N43" s="29"/>
      <c r="O43" s="22" t="str">
        <f aca="false">IF(M43="","",IF(N43="",M43,MIN(M43,N43-1)))</f>
        <v/>
      </c>
      <c r="P43" s="23" t="str">
        <f aca="false">IF(O43="","",O43-설정·안내!$B$12)</f>
        <v/>
      </c>
      <c r="Q43" s="24" t="str">
        <f aca="false">IF(K43="","심의필 없음",IF(P43="","수령일 없음",IF(P43&lt;0,"만료됨",IF(P43&lt;=설정·안내!$B$8,"만료임박","등록됨"))))</f>
        <v>심의필 없음</v>
      </c>
      <c r="R43" s="27"/>
      <c r="S43" s="25" t="str">
        <f aca="false">IF(AND(Q43="만료됨",R43="게시중"),"⚠ 만료 광고 게시중",IF(AND(Q43="심의필 없음",R43="게시중"),"⚠ 심의필 없이 게시중",IF(X43="번호불일치","⚠ 번호 불일치",IF(AND(Q43="만료임박",R43="게시중",T43="미결정"),"! 조치 미결정",""))))</f>
        <v/>
      </c>
      <c r="T43" s="27"/>
      <c r="U43" s="27"/>
      <c r="V43" s="27"/>
      <c r="W43" s="29"/>
      <c r="X43" s="27"/>
      <c r="Y43" s="27"/>
      <c r="Z43" s="28"/>
      <c r="AA43" s="26" t="str">
        <f aca="false">IF(OR(K43="",L43=""),"",IF(I43="생보협회","생명보험협회",IF(I43="손보협회","손해보험협회",설정·안내!$B$5))&amp;" 심의필 제"&amp;K43&amp;"호 ("&amp;TEXT(L43,"yyyy.mm.dd")&amp;"~"&amp;TEXT(O43,"yyyy.mm.dd")&amp;") "&amp;설정·안내!$B$6&amp;IF(C43&lt;&gt;""," 설계사 "&amp;B43&amp;" (등록번호 "&amp;C43&amp;")",""))</f>
        <v/>
      </c>
    </row>
    <row r="44" customFormat="false" ht="15" hidden="false" customHeight="false" outlineLevel="0" collapsed="false">
      <c r="A44" s="27"/>
      <c r="B44" s="27"/>
      <c r="C44" s="27"/>
      <c r="D44" s="27"/>
      <c r="E44" s="28"/>
      <c r="F44" s="27"/>
      <c r="G44" s="27"/>
      <c r="H44" s="28"/>
      <c r="I44" s="27"/>
      <c r="J44" s="27"/>
      <c r="K44" s="27"/>
      <c r="L44" s="29"/>
      <c r="M44" s="22" t="str">
        <f aca="false">IF(L44="","",EDATE(L44,12)-1)</f>
        <v/>
      </c>
      <c r="N44" s="29"/>
      <c r="O44" s="22" t="str">
        <f aca="false">IF(M44="","",IF(N44="",M44,MIN(M44,N44-1)))</f>
        <v/>
      </c>
      <c r="P44" s="23" t="str">
        <f aca="false">IF(O44="","",O44-설정·안내!$B$12)</f>
        <v/>
      </c>
      <c r="Q44" s="24" t="str">
        <f aca="false">IF(K44="","심의필 없음",IF(P44="","수령일 없음",IF(P44&lt;0,"만료됨",IF(P44&lt;=설정·안내!$B$8,"만료임박","등록됨"))))</f>
        <v>심의필 없음</v>
      </c>
      <c r="R44" s="27"/>
      <c r="S44" s="25" t="str">
        <f aca="false">IF(AND(Q44="만료됨",R44="게시중"),"⚠ 만료 광고 게시중",IF(AND(Q44="심의필 없음",R44="게시중"),"⚠ 심의필 없이 게시중",IF(X44="번호불일치","⚠ 번호 불일치",IF(AND(Q44="만료임박",R44="게시중",T44="미결정"),"! 조치 미결정",""))))</f>
        <v/>
      </c>
      <c r="T44" s="27"/>
      <c r="U44" s="27"/>
      <c r="V44" s="27"/>
      <c r="W44" s="29"/>
      <c r="X44" s="27"/>
      <c r="Y44" s="27"/>
      <c r="Z44" s="28"/>
      <c r="AA44" s="26" t="str">
        <f aca="false">IF(OR(K44="",L44=""),"",IF(I44="생보협회","생명보험협회",IF(I44="손보협회","손해보험협회",설정·안내!$B$5))&amp;" 심의필 제"&amp;K44&amp;"호 ("&amp;TEXT(L44,"yyyy.mm.dd")&amp;"~"&amp;TEXT(O44,"yyyy.mm.dd")&amp;") "&amp;설정·안내!$B$6&amp;IF(C44&lt;&gt;""," 설계사 "&amp;B44&amp;" (등록번호 "&amp;C44&amp;")",""))</f>
        <v/>
      </c>
    </row>
    <row r="45" customFormat="false" ht="15" hidden="false" customHeight="false" outlineLevel="0" collapsed="false">
      <c r="A45" s="27"/>
      <c r="B45" s="27"/>
      <c r="C45" s="27"/>
      <c r="D45" s="27"/>
      <c r="E45" s="28"/>
      <c r="F45" s="27"/>
      <c r="G45" s="27"/>
      <c r="H45" s="28"/>
      <c r="I45" s="27"/>
      <c r="J45" s="27"/>
      <c r="K45" s="27"/>
      <c r="L45" s="29"/>
      <c r="M45" s="22" t="str">
        <f aca="false">IF(L45="","",EDATE(L45,12)-1)</f>
        <v/>
      </c>
      <c r="N45" s="29"/>
      <c r="O45" s="22" t="str">
        <f aca="false">IF(M45="","",IF(N45="",M45,MIN(M45,N45-1)))</f>
        <v/>
      </c>
      <c r="P45" s="23" t="str">
        <f aca="false">IF(O45="","",O45-설정·안내!$B$12)</f>
        <v/>
      </c>
      <c r="Q45" s="24" t="str">
        <f aca="false">IF(K45="","심의필 없음",IF(P45="","수령일 없음",IF(P45&lt;0,"만료됨",IF(P45&lt;=설정·안내!$B$8,"만료임박","등록됨"))))</f>
        <v>심의필 없음</v>
      </c>
      <c r="R45" s="27"/>
      <c r="S45" s="25" t="str">
        <f aca="false">IF(AND(Q45="만료됨",R45="게시중"),"⚠ 만료 광고 게시중",IF(AND(Q45="심의필 없음",R45="게시중"),"⚠ 심의필 없이 게시중",IF(X45="번호불일치","⚠ 번호 불일치",IF(AND(Q45="만료임박",R45="게시중",T45="미결정"),"! 조치 미결정",""))))</f>
        <v/>
      </c>
      <c r="T45" s="27"/>
      <c r="U45" s="27"/>
      <c r="V45" s="27"/>
      <c r="W45" s="29"/>
      <c r="X45" s="27"/>
      <c r="Y45" s="27"/>
      <c r="Z45" s="28"/>
      <c r="AA45" s="26" t="str">
        <f aca="false">IF(OR(K45="",L45=""),"",IF(I45="생보협회","생명보험협회",IF(I45="손보협회","손해보험협회",설정·안내!$B$5))&amp;" 심의필 제"&amp;K45&amp;"호 ("&amp;TEXT(L45,"yyyy.mm.dd")&amp;"~"&amp;TEXT(O45,"yyyy.mm.dd")&amp;") "&amp;설정·안내!$B$6&amp;IF(C45&lt;&gt;""," 설계사 "&amp;B45&amp;" (등록번호 "&amp;C45&amp;")",""))</f>
        <v/>
      </c>
    </row>
    <row r="46" customFormat="false" ht="15" hidden="false" customHeight="false" outlineLevel="0" collapsed="false">
      <c r="A46" s="27"/>
      <c r="B46" s="27"/>
      <c r="C46" s="27"/>
      <c r="D46" s="27"/>
      <c r="E46" s="28"/>
      <c r="F46" s="27"/>
      <c r="G46" s="27"/>
      <c r="H46" s="28"/>
      <c r="I46" s="27"/>
      <c r="J46" s="27"/>
      <c r="K46" s="27"/>
      <c r="L46" s="29"/>
      <c r="M46" s="22" t="str">
        <f aca="false">IF(L46="","",EDATE(L46,12)-1)</f>
        <v/>
      </c>
      <c r="N46" s="29"/>
      <c r="O46" s="22" t="str">
        <f aca="false">IF(M46="","",IF(N46="",M46,MIN(M46,N46-1)))</f>
        <v/>
      </c>
      <c r="P46" s="23" t="str">
        <f aca="false">IF(O46="","",O46-설정·안내!$B$12)</f>
        <v/>
      </c>
      <c r="Q46" s="24" t="str">
        <f aca="false">IF(K46="","심의필 없음",IF(P46="","수령일 없음",IF(P46&lt;0,"만료됨",IF(P46&lt;=설정·안내!$B$8,"만료임박","등록됨"))))</f>
        <v>심의필 없음</v>
      </c>
      <c r="R46" s="27"/>
      <c r="S46" s="25" t="str">
        <f aca="false">IF(AND(Q46="만료됨",R46="게시중"),"⚠ 만료 광고 게시중",IF(AND(Q46="심의필 없음",R46="게시중"),"⚠ 심의필 없이 게시중",IF(X46="번호불일치","⚠ 번호 불일치",IF(AND(Q46="만료임박",R46="게시중",T46="미결정"),"! 조치 미결정",""))))</f>
        <v/>
      </c>
      <c r="T46" s="27"/>
      <c r="U46" s="27"/>
      <c r="V46" s="27"/>
      <c r="W46" s="29"/>
      <c r="X46" s="27"/>
      <c r="Y46" s="27"/>
      <c r="Z46" s="28"/>
      <c r="AA46" s="26" t="str">
        <f aca="false">IF(OR(K46="",L46=""),"",IF(I46="생보협회","생명보험협회",IF(I46="손보협회","손해보험협회",설정·안내!$B$5))&amp;" 심의필 제"&amp;K46&amp;"호 ("&amp;TEXT(L46,"yyyy.mm.dd")&amp;"~"&amp;TEXT(O46,"yyyy.mm.dd")&amp;") "&amp;설정·안내!$B$6&amp;IF(C46&lt;&gt;""," 설계사 "&amp;B46&amp;" (등록번호 "&amp;C46&amp;")",""))</f>
        <v/>
      </c>
    </row>
    <row r="47" customFormat="false" ht="15" hidden="false" customHeight="false" outlineLevel="0" collapsed="false">
      <c r="A47" s="27"/>
      <c r="B47" s="27"/>
      <c r="C47" s="27"/>
      <c r="D47" s="27"/>
      <c r="E47" s="28"/>
      <c r="F47" s="27"/>
      <c r="G47" s="27"/>
      <c r="H47" s="28"/>
      <c r="I47" s="27"/>
      <c r="J47" s="27"/>
      <c r="K47" s="27"/>
      <c r="L47" s="29"/>
      <c r="M47" s="22" t="str">
        <f aca="false">IF(L47="","",EDATE(L47,12)-1)</f>
        <v/>
      </c>
      <c r="N47" s="29"/>
      <c r="O47" s="22" t="str">
        <f aca="false">IF(M47="","",IF(N47="",M47,MIN(M47,N47-1)))</f>
        <v/>
      </c>
      <c r="P47" s="23" t="str">
        <f aca="false">IF(O47="","",O47-설정·안내!$B$12)</f>
        <v/>
      </c>
      <c r="Q47" s="24" t="str">
        <f aca="false">IF(K47="","심의필 없음",IF(P47="","수령일 없음",IF(P47&lt;0,"만료됨",IF(P47&lt;=설정·안내!$B$8,"만료임박","등록됨"))))</f>
        <v>심의필 없음</v>
      </c>
      <c r="R47" s="27"/>
      <c r="S47" s="25" t="str">
        <f aca="false">IF(AND(Q47="만료됨",R47="게시중"),"⚠ 만료 광고 게시중",IF(AND(Q47="심의필 없음",R47="게시중"),"⚠ 심의필 없이 게시중",IF(X47="번호불일치","⚠ 번호 불일치",IF(AND(Q47="만료임박",R47="게시중",T47="미결정"),"! 조치 미결정",""))))</f>
        <v/>
      </c>
      <c r="T47" s="27"/>
      <c r="U47" s="27"/>
      <c r="V47" s="27"/>
      <c r="W47" s="29"/>
      <c r="X47" s="27"/>
      <c r="Y47" s="27"/>
      <c r="Z47" s="28"/>
      <c r="AA47" s="26" t="str">
        <f aca="false">IF(OR(K47="",L47=""),"",IF(I47="생보협회","생명보험협회",IF(I47="손보협회","손해보험협회",설정·안내!$B$5))&amp;" 심의필 제"&amp;K47&amp;"호 ("&amp;TEXT(L47,"yyyy.mm.dd")&amp;"~"&amp;TEXT(O47,"yyyy.mm.dd")&amp;") "&amp;설정·안내!$B$6&amp;IF(C47&lt;&gt;""," 설계사 "&amp;B47&amp;" (등록번호 "&amp;C47&amp;")",""))</f>
        <v/>
      </c>
    </row>
    <row r="48" customFormat="false" ht="15" hidden="false" customHeight="false" outlineLevel="0" collapsed="false">
      <c r="A48" s="27"/>
      <c r="B48" s="27"/>
      <c r="C48" s="27"/>
      <c r="D48" s="27"/>
      <c r="E48" s="28"/>
      <c r="F48" s="27"/>
      <c r="G48" s="27"/>
      <c r="H48" s="28"/>
      <c r="I48" s="27"/>
      <c r="J48" s="27"/>
      <c r="K48" s="27"/>
      <c r="L48" s="29"/>
      <c r="M48" s="22" t="str">
        <f aca="false">IF(L48="","",EDATE(L48,12)-1)</f>
        <v/>
      </c>
      <c r="N48" s="29"/>
      <c r="O48" s="22" t="str">
        <f aca="false">IF(M48="","",IF(N48="",M48,MIN(M48,N48-1)))</f>
        <v/>
      </c>
      <c r="P48" s="23" t="str">
        <f aca="false">IF(O48="","",O48-설정·안내!$B$12)</f>
        <v/>
      </c>
      <c r="Q48" s="24" t="str">
        <f aca="false">IF(K48="","심의필 없음",IF(P48="","수령일 없음",IF(P48&lt;0,"만료됨",IF(P48&lt;=설정·안내!$B$8,"만료임박","등록됨"))))</f>
        <v>심의필 없음</v>
      </c>
      <c r="R48" s="27"/>
      <c r="S48" s="25" t="str">
        <f aca="false">IF(AND(Q48="만료됨",R48="게시중"),"⚠ 만료 광고 게시중",IF(AND(Q48="심의필 없음",R48="게시중"),"⚠ 심의필 없이 게시중",IF(X48="번호불일치","⚠ 번호 불일치",IF(AND(Q48="만료임박",R48="게시중",T48="미결정"),"! 조치 미결정",""))))</f>
        <v/>
      </c>
      <c r="T48" s="27"/>
      <c r="U48" s="27"/>
      <c r="V48" s="27"/>
      <c r="W48" s="29"/>
      <c r="X48" s="27"/>
      <c r="Y48" s="27"/>
      <c r="Z48" s="28"/>
      <c r="AA48" s="26" t="str">
        <f aca="false">IF(OR(K48="",L48=""),"",IF(I48="생보협회","생명보험협회",IF(I48="손보협회","손해보험협회",설정·안내!$B$5))&amp;" 심의필 제"&amp;K48&amp;"호 ("&amp;TEXT(L48,"yyyy.mm.dd")&amp;"~"&amp;TEXT(O48,"yyyy.mm.dd")&amp;") "&amp;설정·안내!$B$6&amp;IF(C48&lt;&gt;""," 설계사 "&amp;B48&amp;" (등록번호 "&amp;C48&amp;")",""))</f>
        <v/>
      </c>
    </row>
    <row r="49" customFormat="false" ht="15" hidden="false" customHeight="false" outlineLevel="0" collapsed="false">
      <c r="A49" s="27"/>
      <c r="B49" s="27"/>
      <c r="C49" s="27"/>
      <c r="D49" s="27"/>
      <c r="E49" s="28"/>
      <c r="F49" s="27"/>
      <c r="G49" s="27"/>
      <c r="H49" s="28"/>
      <c r="I49" s="27"/>
      <c r="J49" s="27"/>
      <c r="K49" s="27"/>
      <c r="L49" s="29"/>
      <c r="M49" s="22" t="str">
        <f aca="false">IF(L49="","",EDATE(L49,12)-1)</f>
        <v/>
      </c>
      <c r="N49" s="29"/>
      <c r="O49" s="22" t="str">
        <f aca="false">IF(M49="","",IF(N49="",M49,MIN(M49,N49-1)))</f>
        <v/>
      </c>
      <c r="P49" s="23" t="str">
        <f aca="false">IF(O49="","",O49-설정·안내!$B$12)</f>
        <v/>
      </c>
      <c r="Q49" s="24" t="str">
        <f aca="false">IF(K49="","심의필 없음",IF(P49="","수령일 없음",IF(P49&lt;0,"만료됨",IF(P49&lt;=설정·안내!$B$8,"만료임박","등록됨"))))</f>
        <v>심의필 없음</v>
      </c>
      <c r="R49" s="27"/>
      <c r="S49" s="25" t="str">
        <f aca="false">IF(AND(Q49="만료됨",R49="게시중"),"⚠ 만료 광고 게시중",IF(AND(Q49="심의필 없음",R49="게시중"),"⚠ 심의필 없이 게시중",IF(X49="번호불일치","⚠ 번호 불일치",IF(AND(Q49="만료임박",R49="게시중",T49="미결정"),"! 조치 미결정",""))))</f>
        <v/>
      </c>
      <c r="T49" s="27"/>
      <c r="U49" s="27"/>
      <c r="V49" s="27"/>
      <c r="W49" s="29"/>
      <c r="X49" s="27"/>
      <c r="Y49" s="27"/>
      <c r="Z49" s="28"/>
      <c r="AA49" s="26" t="str">
        <f aca="false">IF(OR(K49="",L49=""),"",IF(I49="생보협회","생명보험협회",IF(I49="손보협회","손해보험협회",설정·안내!$B$5))&amp;" 심의필 제"&amp;K49&amp;"호 ("&amp;TEXT(L49,"yyyy.mm.dd")&amp;"~"&amp;TEXT(O49,"yyyy.mm.dd")&amp;") "&amp;설정·안내!$B$6&amp;IF(C49&lt;&gt;""," 설계사 "&amp;B49&amp;" (등록번호 "&amp;C49&amp;")",""))</f>
        <v/>
      </c>
    </row>
    <row r="50" customFormat="false" ht="15" hidden="false" customHeight="false" outlineLevel="0" collapsed="false">
      <c r="A50" s="27"/>
      <c r="B50" s="27"/>
      <c r="C50" s="27"/>
      <c r="D50" s="27"/>
      <c r="E50" s="28"/>
      <c r="F50" s="27"/>
      <c r="G50" s="27"/>
      <c r="H50" s="28"/>
      <c r="I50" s="27"/>
      <c r="J50" s="27"/>
      <c r="K50" s="27"/>
      <c r="L50" s="29"/>
      <c r="M50" s="22" t="str">
        <f aca="false">IF(L50="","",EDATE(L50,12)-1)</f>
        <v/>
      </c>
      <c r="N50" s="29"/>
      <c r="O50" s="22" t="str">
        <f aca="false">IF(M50="","",IF(N50="",M50,MIN(M50,N50-1)))</f>
        <v/>
      </c>
      <c r="P50" s="23" t="str">
        <f aca="false">IF(O50="","",O50-설정·안내!$B$12)</f>
        <v/>
      </c>
      <c r="Q50" s="24" t="str">
        <f aca="false">IF(K50="","심의필 없음",IF(P50="","수령일 없음",IF(P50&lt;0,"만료됨",IF(P50&lt;=설정·안내!$B$8,"만료임박","등록됨"))))</f>
        <v>심의필 없음</v>
      </c>
      <c r="R50" s="27"/>
      <c r="S50" s="25" t="str">
        <f aca="false">IF(AND(Q50="만료됨",R50="게시중"),"⚠ 만료 광고 게시중",IF(AND(Q50="심의필 없음",R50="게시중"),"⚠ 심의필 없이 게시중",IF(X50="번호불일치","⚠ 번호 불일치",IF(AND(Q50="만료임박",R50="게시중",T50="미결정"),"! 조치 미결정",""))))</f>
        <v/>
      </c>
      <c r="T50" s="27"/>
      <c r="U50" s="27"/>
      <c r="V50" s="27"/>
      <c r="W50" s="29"/>
      <c r="X50" s="27"/>
      <c r="Y50" s="27"/>
      <c r="Z50" s="28"/>
      <c r="AA50" s="26" t="str">
        <f aca="false">IF(OR(K50="",L50=""),"",IF(I50="생보협회","생명보험협회",IF(I50="손보협회","손해보험협회",설정·안내!$B$5))&amp;" 심의필 제"&amp;K50&amp;"호 ("&amp;TEXT(L50,"yyyy.mm.dd")&amp;"~"&amp;TEXT(O50,"yyyy.mm.dd")&amp;") "&amp;설정·안내!$B$6&amp;IF(C50&lt;&gt;""," 설계사 "&amp;B50&amp;" (등록번호 "&amp;C50&amp;")",""))</f>
        <v/>
      </c>
    </row>
    <row r="51" customFormat="false" ht="15" hidden="false" customHeight="false" outlineLevel="0" collapsed="false">
      <c r="A51" s="27"/>
      <c r="B51" s="27"/>
      <c r="C51" s="27"/>
      <c r="D51" s="27"/>
      <c r="E51" s="28"/>
      <c r="F51" s="27"/>
      <c r="G51" s="27"/>
      <c r="H51" s="28"/>
      <c r="I51" s="27"/>
      <c r="J51" s="27"/>
      <c r="K51" s="27"/>
      <c r="L51" s="29"/>
      <c r="M51" s="22" t="str">
        <f aca="false">IF(L51="","",EDATE(L51,12)-1)</f>
        <v/>
      </c>
      <c r="N51" s="29"/>
      <c r="O51" s="22" t="str">
        <f aca="false">IF(M51="","",IF(N51="",M51,MIN(M51,N51-1)))</f>
        <v/>
      </c>
      <c r="P51" s="23" t="str">
        <f aca="false">IF(O51="","",O51-설정·안내!$B$12)</f>
        <v/>
      </c>
      <c r="Q51" s="24" t="str">
        <f aca="false">IF(K51="","심의필 없음",IF(P51="","수령일 없음",IF(P51&lt;0,"만료됨",IF(P51&lt;=설정·안내!$B$8,"만료임박","등록됨"))))</f>
        <v>심의필 없음</v>
      </c>
      <c r="R51" s="27"/>
      <c r="S51" s="25" t="str">
        <f aca="false">IF(AND(Q51="만료됨",R51="게시중"),"⚠ 만료 광고 게시중",IF(AND(Q51="심의필 없음",R51="게시중"),"⚠ 심의필 없이 게시중",IF(X51="번호불일치","⚠ 번호 불일치",IF(AND(Q51="만료임박",R51="게시중",T51="미결정"),"! 조치 미결정",""))))</f>
        <v/>
      </c>
      <c r="T51" s="27"/>
      <c r="U51" s="27"/>
      <c r="V51" s="27"/>
      <c r="W51" s="29"/>
      <c r="X51" s="27"/>
      <c r="Y51" s="27"/>
      <c r="Z51" s="28"/>
      <c r="AA51" s="26" t="str">
        <f aca="false">IF(OR(K51="",L51=""),"",IF(I51="생보협회","생명보험협회",IF(I51="손보협회","손해보험협회",설정·안내!$B$5))&amp;" 심의필 제"&amp;K51&amp;"호 ("&amp;TEXT(L51,"yyyy.mm.dd")&amp;"~"&amp;TEXT(O51,"yyyy.mm.dd")&amp;") "&amp;설정·안내!$B$6&amp;IF(C51&lt;&gt;""," 설계사 "&amp;B51&amp;" (등록번호 "&amp;C51&amp;")",""))</f>
        <v/>
      </c>
    </row>
    <row r="52" customFormat="false" ht="15" hidden="false" customHeight="false" outlineLevel="0" collapsed="false">
      <c r="A52" s="27"/>
      <c r="B52" s="27"/>
      <c r="C52" s="27"/>
      <c r="D52" s="27"/>
      <c r="E52" s="28"/>
      <c r="F52" s="27"/>
      <c r="G52" s="27"/>
      <c r="H52" s="28"/>
      <c r="I52" s="27"/>
      <c r="J52" s="27"/>
      <c r="K52" s="27"/>
      <c r="L52" s="29"/>
      <c r="M52" s="22" t="str">
        <f aca="false">IF(L52="","",EDATE(L52,12)-1)</f>
        <v/>
      </c>
      <c r="N52" s="29"/>
      <c r="O52" s="22" t="str">
        <f aca="false">IF(M52="","",IF(N52="",M52,MIN(M52,N52-1)))</f>
        <v/>
      </c>
      <c r="P52" s="23" t="str">
        <f aca="false">IF(O52="","",O52-설정·안내!$B$12)</f>
        <v/>
      </c>
      <c r="Q52" s="24" t="str">
        <f aca="false">IF(K52="","심의필 없음",IF(P52="","수령일 없음",IF(P52&lt;0,"만료됨",IF(P52&lt;=설정·안내!$B$8,"만료임박","등록됨"))))</f>
        <v>심의필 없음</v>
      </c>
      <c r="R52" s="27"/>
      <c r="S52" s="25" t="str">
        <f aca="false">IF(AND(Q52="만료됨",R52="게시중"),"⚠ 만료 광고 게시중",IF(AND(Q52="심의필 없음",R52="게시중"),"⚠ 심의필 없이 게시중",IF(X52="번호불일치","⚠ 번호 불일치",IF(AND(Q52="만료임박",R52="게시중",T52="미결정"),"! 조치 미결정",""))))</f>
        <v/>
      </c>
      <c r="T52" s="27"/>
      <c r="U52" s="27"/>
      <c r="V52" s="27"/>
      <c r="W52" s="29"/>
      <c r="X52" s="27"/>
      <c r="Y52" s="27"/>
      <c r="Z52" s="28"/>
      <c r="AA52" s="26" t="str">
        <f aca="false">IF(OR(K52="",L52=""),"",IF(I52="생보협회","생명보험협회",IF(I52="손보협회","손해보험협회",설정·안내!$B$5))&amp;" 심의필 제"&amp;K52&amp;"호 ("&amp;TEXT(L52,"yyyy.mm.dd")&amp;"~"&amp;TEXT(O52,"yyyy.mm.dd")&amp;") "&amp;설정·안내!$B$6&amp;IF(C52&lt;&gt;""," 설계사 "&amp;B52&amp;" (등록번호 "&amp;C52&amp;")",""))</f>
        <v/>
      </c>
    </row>
    <row r="53" customFormat="false" ht="15" hidden="false" customHeight="false" outlineLevel="0" collapsed="false">
      <c r="A53" s="27"/>
      <c r="B53" s="27"/>
      <c r="C53" s="27"/>
      <c r="D53" s="27"/>
      <c r="E53" s="28"/>
      <c r="F53" s="27"/>
      <c r="G53" s="27"/>
      <c r="H53" s="28"/>
      <c r="I53" s="27"/>
      <c r="J53" s="27"/>
      <c r="K53" s="27"/>
      <c r="L53" s="29"/>
      <c r="M53" s="22" t="str">
        <f aca="false">IF(L53="","",EDATE(L53,12)-1)</f>
        <v/>
      </c>
      <c r="N53" s="29"/>
      <c r="O53" s="22" t="str">
        <f aca="false">IF(M53="","",IF(N53="",M53,MIN(M53,N53-1)))</f>
        <v/>
      </c>
      <c r="P53" s="23" t="str">
        <f aca="false">IF(O53="","",O53-설정·안내!$B$12)</f>
        <v/>
      </c>
      <c r="Q53" s="24" t="str">
        <f aca="false">IF(K53="","심의필 없음",IF(P53="","수령일 없음",IF(P53&lt;0,"만료됨",IF(P53&lt;=설정·안내!$B$8,"만료임박","등록됨"))))</f>
        <v>심의필 없음</v>
      </c>
      <c r="R53" s="27"/>
      <c r="S53" s="25" t="str">
        <f aca="false">IF(AND(Q53="만료됨",R53="게시중"),"⚠ 만료 광고 게시중",IF(AND(Q53="심의필 없음",R53="게시중"),"⚠ 심의필 없이 게시중",IF(X53="번호불일치","⚠ 번호 불일치",IF(AND(Q53="만료임박",R53="게시중",T53="미결정"),"! 조치 미결정",""))))</f>
        <v/>
      </c>
      <c r="T53" s="27"/>
      <c r="U53" s="27"/>
      <c r="V53" s="27"/>
      <c r="W53" s="29"/>
      <c r="X53" s="27"/>
      <c r="Y53" s="27"/>
      <c r="Z53" s="28"/>
      <c r="AA53" s="26" t="str">
        <f aca="false">IF(OR(K53="",L53=""),"",IF(I53="생보협회","생명보험협회",IF(I53="손보협회","손해보험협회",설정·안내!$B$5))&amp;" 심의필 제"&amp;K53&amp;"호 ("&amp;TEXT(L53,"yyyy.mm.dd")&amp;"~"&amp;TEXT(O53,"yyyy.mm.dd")&amp;") "&amp;설정·안내!$B$6&amp;IF(C53&lt;&gt;""," 설계사 "&amp;B53&amp;" (등록번호 "&amp;C53&amp;")",""))</f>
        <v/>
      </c>
    </row>
    <row r="54" customFormat="false" ht="15" hidden="false" customHeight="false" outlineLevel="0" collapsed="false">
      <c r="A54" s="27"/>
      <c r="B54" s="27"/>
      <c r="C54" s="27"/>
      <c r="D54" s="27"/>
      <c r="E54" s="28"/>
      <c r="F54" s="27"/>
      <c r="G54" s="27"/>
      <c r="H54" s="28"/>
      <c r="I54" s="27"/>
      <c r="J54" s="27"/>
      <c r="K54" s="27"/>
      <c r="L54" s="29"/>
      <c r="M54" s="22" t="str">
        <f aca="false">IF(L54="","",EDATE(L54,12)-1)</f>
        <v/>
      </c>
      <c r="N54" s="29"/>
      <c r="O54" s="22" t="str">
        <f aca="false">IF(M54="","",IF(N54="",M54,MIN(M54,N54-1)))</f>
        <v/>
      </c>
      <c r="P54" s="23" t="str">
        <f aca="false">IF(O54="","",O54-설정·안내!$B$12)</f>
        <v/>
      </c>
      <c r="Q54" s="24" t="str">
        <f aca="false">IF(K54="","심의필 없음",IF(P54="","수령일 없음",IF(P54&lt;0,"만료됨",IF(P54&lt;=설정·안내!$B$8,"만료임박","등록됨"))))</f>
        <v>심의필 없음</v>
      </c>
      <c r="R54" s="27"/>
      <c r="S54" s="25" t="str">
        <f aca="false">IF(AND(Q54="만료됨",R54="게시중"),"⚠ 만료 광고 게시중",IF(AND(Q54="심의필 없음",R54="게시중"),"⚠ 심의필 없이 게시중",IF(X54="번호불일치","⚠ 번호 불일치",IF(AND(Q54="만료임박",R54="게시중",T54="미결정"),"! 조치 미결정",""))))</f>
        <v/>
      </c>
      <c r="T54" s="27"/>
      <c r="U54" s="27"/>
      <c r="V54" s="27"/>
      <c r="W54" s="29"/>
      <c r="X54" s="27"/>
      <c r="Y54" s="27"/>
      <c r="Z54" s="28"/>
      <c r="AA54" s="26" t="str">
        <f aca="false">IF(OR(K54="",L54=""),"",IF(I54="생보협회","생명보험협회",IF(I54="손보협회","손해보험협회",설정·안내!$B$5))&amp;" 심의필 제"&amp;K54&amp;"호 ("&amp;TEXT(L54,"yyyy.mm.dd")&amp;"~"&amp;TEXT(O54,"yyyy.mm.dd")&amp;") "&amp;설정·안내!$B$6&amp;IF(C54&lt;&gt;""," 설계사 "&amp;B54&amp;" (등록번호 "&amp;C54&amp;")",""))</f>
        <v/>
      </c>
    </row>
    <row r="55" customFormat="false" ht="15" hidden="false" customHeight="false" outlineLevel="0" collapsed="false">
      <c r="A55" s="27"/>
      <c r="B55" s="27"/>
      <c r="C55" s="27"/>
      <c r="D55" s="27"/>
      <c r="E55" s="28"/>
      <c r="F55" s="27"/>
      <c r="G55" s="27"/>
      <c r="H55" s="28"/>
      <c r="I55" s="27"/>
      <c r="J55" s="27"/>
      <c r="K55" s="27"/>
      <c r="L55" s="29"/>
      <c r="M55" s="22" t="str">
        <f aca="false">IF(L55="","",EDATE(L55,12)-1)</f>
        <v/>
      </c>
      <c r="N55" s="29"/>
      <c r="O55" s="22" t="str">
        <f aca="false">IF(M55="","",IF(N55="",M55,MIN(M55,N55-1)))</f>
        <v/>
      </c>
      <c r="P55" s="23" t="str">
        <f aca="false">IF(O55="","",O55-설정·안내!$B$12)</f>
        <v/>
      </c>
      <c r="Q55" s="24" t="str">
        <f aca="false">IF(K55="","심의필 없음",IF(P55="","수령일 없음",IF(P55&lt;0,"만료됨",IF(P55&lt;=설정·안내!$B$8,"만료임박","등록됨"))))</f>
        <v>심의필 없음</v>
      </c>
      <c r="R55" s="27"/>
      <c r="S55" s="25" t="str">
        <f aca="false">IF(AND(Q55="만료됨",R55="게시중"),"⚠ 만료 광고 게시중",IF(AND(Q55="심의필 없음",R55="게시중"),"⚠ 심의필 없이 게시중",IF(X55="번호불일치","⚠ 번호 불일치",IF(AND(Q55="만료임박",R55="게시중",T55="미결정"),"! 조치 미결정",""))))</f>
        <v/>
      </c>
      <c r="T55" s="27"/>
      <c r="U55" s="27"/>
      <c r="V55" s="27"/>
      <c r="W55" s="29"/>
      <c r="X55" s="27"/>
      <c r="Y55" s="27"/>
      <c r="Z55" s="28"/>
      <c r="AA55" s="26" t="str">
        <f aca="false">IF(OR(K55="",L55=""),"",IF(I55="생보협회","생명보험협회",IF(I55="손보협회","손해보험협회",설정·안내!$B$5))&amp;" 심의필 제"&amp;K55&amp;"호 ("&amp;TEXT(L55,"yyyy.mm.dd")&amp;"~"&amp;TEXT(O55,"yyyy.mm.dd")&amp;") "&amp;설정·안내!$B$6&amp;IF(C55&lt;&gt;""," 설계사 "&amp;B55&amp;" (등록번호 "&amp;C55&amp;")",""))</f>
        <v/>
      </c>
    </row>
    <row r="56" customFormat="false" ht="15" hidden="false" customHeight="false" outlineLevel="0" collapsed="false">
      <c r="A56" s="27"/>
      <c r="B56" s="27"/>
      <c r="C56" s="27"/>
      <c r="D56" s="27"/>
      <c r="E56" s="28"/>
      <c r="F56" s="27"/>
      <c r="G56" s="27"/>
      <c r="H56" s="28"/>
      <c r="I56" s="27"/>
      <c r="J56" s="27"/>
      <c r="K56" s="27"/>
      <c r="L56" s="29"/>
      <c r="M56" s="22" t="str">
        <f aca="false">IF(L56="","",EDATE(L56,12)-1)</f>
        <v/>
      </c>
      <c r="N56" s="29"/>
      <c r="O56" s="22" t="str">
        <f aca="false">IF(M56="","",IF(N56="",M56,MIN(M56,N56-1)))</f>
        <v/>
      </c>
      <c r="P56" s="23" t="str">
        <f aca="false">IF(O56="","",O56-설정·안내!$B$12)</f>
        <v/>
      </c>
      <c r="Q56" s="24" t="str">
        <f aca="false">IF(K56="","심의필 없음",IF(P56="","수령일 없음",IF(P56&lt;0,"만료됨",IF(P56&lt;=설정·안내!$B$8,"만료임박","등록됨"))))</f>
        <v>심의필 없음</v>
      </c>
      <c r="R56" s="27"/>
      <c r="S56" s="25" t="str">
        <f aca="false">IF(AND(Q56="만료됨",R56="게시중"),"⚠ 만료 광고 게시중",IF(AND(Q56="심의필 없음",R56="게시중"),"⚠ 심의필 없이 게시중",IF(X56="번호불일치","⚠ 번호 불일치",IF(AND(Q56="만료임박",R56="게시중",T56="미결정"),"! 조치 미결정",""))))</f>
        <v/>
      </c>
      <c r="T56" s="27"/>
      <c r="U56" s="27"/>
      <c r="V56" s="27"/>
      <c r="W56" s="29"/>
      <c r="X56" s="27"/>
      <c r="Y56" s="27"/>
      <c r="Z56" s="28"/>
      <c r="AA56" s="26" t="str">
        <f aca="false">IF(OR(K56="",L56=""),"",IF(I56="생보협회","생명보험협회",IF(I56="손보협회","손해보험협회",설정·안내!$B$5))&amp;" 심의필 제"&amp;K56&amp;"호 ("&amp;TEXT(L56,"yyyy.mm.dd")&amp;"~"&amp;TEXT(O56,"yyyy.mm.dd")&amp;") "&amp;설정·안내!$B$6&amp;IF(C56&lt;&gt;""," 설계사 "&amp;B56&amp;" (등록번호 "&amp;C56&amp;")",""))</f>
        <v/>
      </c>
    </row>
    <row r="57" customFormat="false" ht="15" hidden="false" customHeight="false" outlineLevel="0" collapsed="false">
      <c r="A57" s="27"/>
      <c r="B57" s="27"/>
      <c r="C57" s="27"/>
      <c r="D57" s="27"/>
      <c r="E57" s="28"/>
      <c r="F57" s="27"/>
      <c r="G57" s="27"/>
      <c r="H57" s="28"/>
      <c r="I57" s="27"/>
      <c r="J57" s="27"/>
      <c r="K57" s="27"/>
      <c r="L57" s="29"/>
      <c r="M57" s="22" t="str">
        <f aca="false">IF(L57="","",EDATE(L57,12)-1)</f>
        <v/>
      </c>
      <c r="N57" s="29"/>
      <c r="O57" s="22" t="str">
        <f aca="false">IF(M57="","",IF(N57="",M57,MIN(M57,N57-1)))</f>
        <v/>
      </c>
      <c r="P57" s="23" t="str">
        <f aca="false">IF(O57="","",O57-설정·안내!$B$12)</f>
        <v/>
      </c>
      <c r="Q57" s="24" t="str">
        <f aca="false">IF(K57="","심의필 없음",IF(P57="","수령일 없음",IF(P57&lt;0,"만료됨",IF(P57&lt;=설정·안내!$B$8,"만료임박","등록됨"))))</f>
        <v>심의필 없음</v>
      </c>
      <c r="R57" s="27"/>
      <c r="S57" s="25" t="str">
        <f aca="false">IF(AND(Q57="만료됨",R57="게시중"),"⚠ 만료 광고 게시중",IF(AND(Q57="심의필 없음",R57="게시중"),"⚠ 심의필 없이 게시중",IF(X57="번호불일치","⚠ 번호 불일치",IF(AND(Q57="만료임박",R57="게시중",T57="미결정"),"! 조치 미결정",""))))</f>
        <v/>
      </c>
      <c r="T57" s="27"/>
      <c r="U57" s="27"/>
      <c r="V57" s="27"/>
      <c r="W57" s="29"/>
      <c r="X57" s="27"/>
      <c r="Y57" s="27"/>
      <c r="Z57" s="28"/>
      <c r="AA57" s="26" t="str">
        <f aca="false">IF(OR(K57="",L57=""),"",IF(I57="생보협회","생명보험협회",IF(I57="손보협회","손해보험협회",설정·안내!$B$5))&amp;" 심의필 제"&amp;K57&amp;"호 ("&amp;TEXT(L57,"yyyy.mm.dd")&amp;"~"&amp;TEXT(O57,"yyyy.mm.dd")&amp;") "&amp;설정·안내!$B$6&amp;IF(C57&lt;&gt;""," 설계사 "&amp;B57&amp;" (등록번호 "&amp;C57&amp;")",""))</f>
        <v/>
      </c>
    </row>
    <row r="58" customFormat="false" ht="15" hidden="false" customHeight="false" outlineLevel="0" collapsed="false">
      <c r="A58" s="27"/>
      <c r="B58" s="27"/>
      <c r="C58" s="27"/>
      <c r="D58" s="27"/>
      <c r="E58" s="28"/>
      <c r="F58" s="27"/>
      <c r="G58" s="27"/>
      <c r="H58" s="28"/>
      <c r="I58" s="27"/>
      <c r="J58" s="27"/>
      <c r="K58" s="27"/>
      <c r="L58" s="29"/>
      <c r="M58" s="22" t="str">
        <f aca="false">IF(L58="","",EDATE(L58,12)-1)</f>
        <v/>
      </c>
      <c r="N58" s="29"/>
      <c r="O58" s="22" t="str">
        <f aca="false">IF(M58="","",IF(N58="",M58,MIN(M58,N58-1)))</f>
        <v/>
      </c>
      <c r="P58" s="23" t="str">
        <f aca="false">IF(O58="","",O58-설정·안내!$B$12)</f>
        <v/>
      </c>
      <c r="Q58" s="24" t="str">
        <f aca="false">IF(K58="","심의필 없음",IF(P58="","수령일 없음",IF(P58&lt;0,"만료됨",IF(P58&lt;=설정·안내!$B$8,"만료임박","등록됨"))))</f>
        <v>심의필 없음</v>
      </c>
      <c r="R58" s="27"/>
      <c r="S58" s="25" t="str">
        <f aca="false">IF(AND(Q58="만료됨",R58="게시중"),"⚠ 만료 광고 게시중",IF(AND(Q58="심의필 없음",R58="게시중"),"⚠ 심의필 없이 게시중",IF(X58="번호불일치","⚠ 번호 불일치",IF(AND(Q58="만료임박",R58="게시중",T58="미결정"),"! 조치 미결정",""))))</f>
        <v/>
      </c>
      <c r="T58" s="27"/>
      <c r="U58" s="27"/>
      <c r="V58" s="27"/>
      <c r="W58" s="29"/>
      <c r="X58" s="27"/>
      <c r="Y58" s="27"/>
      <c r="Z58" s="28"/>
      <c r="AA58" s="26" t="str">
        <f aca="false">IF(OR(K58="",L58=""),"",IF(I58="생보협회","생명보험협회",IF(I58="손보협회","손해보험협회",설정·안내!$B$5))&amp;" 심의필 제"&amp;K58&amp;"호 ("&amp;TEXT(L58,"yyyy.mm.dd")&amp;"~"&amp;TEXT(O58,"yyyy.mm.dd")&amp;") "&amp;설정·안내!$B$6&amp;IF(C58&lt;&gt;""," 설계사 "&amp;B58&amp;" (등록번호 "&amp;C58&amp;")",""))</f>
        <v/>
      </c>
    </row>
    <row r="59" customFormat="false" ht="15" hidden="false" customHeight="false" outlineLevel="0" collapsed="false">
      <c r="A59" s="27"/>
      <c r="B59" s="27"/>
      <c r="C59" s="27"/>
      <c r="D59" s="27"/>
      <c r="E59" s="28"/>
      <c r="F59" s="27"/>
      <c r="G59" s="27"/>
      <c r="H59" s="28"/>
      <c r="I59" s="27"/>
      <c r="J59" s="27"/>
      <c r="K59" s="27"/>
      <c r="L59" s="29"/>
      <c r="M59" s="22" t="str">
        <f aca="false">IF(L59="","",EDATE(L59,12)-1)</f>
        <v/>
      </c>
      <c r="N59" s="29"/>
      <c r="O59" s="22" t="str">
        <f aca="false">IF(M59="","",IF(N59="",M59,MIN(M59,N59-1)))</f>
        <v/>
      </c>
      <c r="P59" s="23" t="str">
        <f aca="false">IF(O59="","",O59-설정·안내!$B$12)</f>
        <v/>
      </c>
      <c r="Q59" s="24" t="str">
        <f aca="false">IF(K59="","심의필 없음",IF(P59="","수령일 없음",IF(P59&lt;0,"만료됨",IF(P59&lt;=설정·안내!$B$8,"만료임박","등록됨"))))</f>
        <v>심의필 없음</v>
      </c>
      <c r="R59" s="27"/>
      <c r="S59" s="25" t="str">
        <f aca="false">IF(AND(Q59="만료됨",R59="게시중"),"⚠ 만료 광고 게시중",IF(AND(Q59="심의필 없음",R59="게시중"),"⚠ 심의필 없이 게시중",IF(X59="번호불일치","⚠ 번호 불일치",IF(AND(Q59="만료임박",R59="게시중",T59="미결정"),"! 조치 미결정",""))))</f>
        <v/>
      </c>
      <c r="T59" s="27"/>
      <c r="U59" s="27"/>
      <c r="V59" s="27"/>
      <c r="W59" s="29"/>
      <c r="X59" s="27"/>
      <c r="Y59" s="27"/>
      <c r="Z59" s="28"/>
      <c r="AA59" s="26" t="str">
        <f aca="false">IF(OR(K59="",L59=""),"",IF(I59="생보협회","생명보험협회",IF(I59="손보협회","손해보험협회",설정·안내!$B$5))&amp;" 심의필 제"&amp;K59&amp;"호 ("&amp;TEXT(L59,"yyyy.mm.dd")&amp;"~"&amp;TEXT(O59,"yyyy.mm.dd")&amp;") "&amp;설정·안내!$B$6&amp;IF(C59&lt;&gt;""," 설계사 "&amp;B59&amp;" (등록번호 "&amp;C59&amp;")",""))</f>
        <v/>
      </c>
    </row>
    <row r="60" customFormat="false" ht="15" hidden="false" customHeight="false" outlineLevel="0" collapsed="false">
      <c r="A60" s="27"/>
      <c r="B60" s="27"/>
      <c r="C60" s="27"/>
      <c r="D60" s="27"/>
      <c r="E60" s="28"/>
      <c r="F60" s="27"/>
      <c r="G60" s="27"/>
      <c r="H60" s="28"/>
      <c r="I60" s="27"/>
      <c r="J60" s="27"/>
      <c r="K60" s="27"/>
      <c r="L60" s="29"/>
      <c r="M60" s="22" t="str">
        <f aca="false">IF(L60="","",EDATE(L60,12)-1)</f>
        <v/>
      </c>
      <c r="N60" s="29"/>
      <c r="O60" s="22" t="str">
        <f aca="false">IF(M60="","",IF(N60="",M60,MIN(M60,N60-1)))</f>
        <v/>
      </c>
      <c r="P60" s="23" t="str">
        <f aca="false">IF(O60="","",O60-설정·안내!$B$12)</f>
        <v/>
      </c>
      <c r="Q60" s="24" t="str">
        <f aca="false">IF(K60="","심의필 없음",IF(P60="","수령일 없음",IF(P60&lt;0,"만료됨",IF(P60&lt;=설정·안내!$B$8,"만료임박","등록됨"))))</f>
        <v>심의필 없음</v>
      </c>
      <c r="R60" s="27"/>
      <c r="S60" s="25" t="str">
        <f aca="false">IF(AND(Q60="만료됨",R60="게시중"),"⚠ 만료 광고 게시중",IF(AND(Q60="심의필 없음",R60="게시중"),"⚠ 심의필 없이 게시중",IF(X60="번호불일치","⚠ 번호 불일치",IF(AND(Q60="만료임박",R60="게시중",T60="미결정"),"! 조치 미결정",""))))</f>
        <v/>
      </c>
      <c r="T60" s="27"/>
      <c r="U60" s="27"/>
      <c r="V60" s="27"/>
      <c r="W60" s="29"/>
      <c r="X60" s="27"/>
      <c r="Y60" s="27"/>
      <c r="Z60" s="28"/>
      <c r="AA60" s="26" t="str">
        <f aca="false">IF(OR(K60="",L60=""),"",IF(I60="생보협회","생명보험협회",IF(I60="손보협회","손해보험협회",설정·안내!$B$5))&amp;" 심의필 제"&amp;K60&amp;"호 ("&amp;TEXT(L60,"yyyy.mm.dd")&amp;"~"&amp;TEXT(O60,"yyyy.mm.dd")&amp;") "&amp;설정·안내!$B$6&amp;IF(C60&lt;&gt;""," 설계사 "&amp;B60&amp;" (등록번호 "&amp;C60&amp;")",""))</f>
        <v/>
      </c>
    </row>
    <row r="61" customFormat="false" ht="15" hidden="false" customHeight="false" outlineLevel="0" collapsed="false">
      <c r="A61" s="27"/>
      <c r="B61" s="27"/>
      <c r="C61" s="27"/>
      <c r="D61" s="27"/>
      <c r="E61" s="28"/>
      <c r="F61" s="27"/>
      <c r="G61" s="27"/>
      <c r="H61" s="28"/>
      <c r="I61" s="27"/>
      <c r="J61" s="27"/>
      <c r="K61" s="27"/>
      <c r="L61" s="29"/>
      <c r="M61" s="22" t="str">
        <f aca="false">IF(L61="","",EDATE(L61,12)-1)</f>
        <v/>
      </c>
      <c r="N61" s="29"/>
      <c r="O61" s="22" t="str">
        <f aca="false">IF(M61="","",IF(N61="",M61,MIN(M61,N61-1)))</f>
        <v/>
      </c>
      <c r="P61" s="23" t="str">
        <f aca="false">IF(O61="","",O61-설정·안내!$B$12)</f>
        <v/>
      </c>
      <c r="Q61" s="24" t="str">
        <f aca="false">IF(K61="","심의필 없음",IF(P61="","수령일 없음",IF(P61&lt;0,"만료됨",IF(P61&lt;=설정·안내!$B$8,"만료임박","등록됨"))))</f>
        <v>심의필 없음</v>
      </c>
      <c r="R61" s="27"/>
      <c r="S61" s="25" t="str">
        <f aca="false">IF(AND(Q61="만료됨",R61="게시중"),"⚠ 만료 광고 게시중",IF(AND(Q61="심의필 없음",R61="게시중"),"⚠ 심의필 없이 게시중",IF(X61="번호불일치","⚠ 번호 불일치",IF(AND(Q61="만료임박",R61="게시중",T61="미결정"),"! 조치 미결정",""))))</f>
        <v/>
      </c>
      <c r="T61" s="27"/>
      <c r="U61" s="27"/>
      <c r="V61" s="27"/>
      <c r="W61" s="29"/>
      <c r="X61" s="27"/>
      <c r="Y61" s="27"/>
      <c r="Z61" s="28"/>
      <c r="AA61" s="26" t="str">
        <f aca="false">IF(OR(K61="",L61=""),"",IF(I61="생보협회","생명보험협회",IF(I61="손보협회","손해보험협회",설정·안내!$B$5))&amp;" 심의필 제"&amp;K61&amp;"호 ("&amp;TEXT(L61,"yyyy.mm.dd")&amp;"~"&amp;TEXT(O61,"yyyy.mm.dd")&amp;") "&amp;설정·안내!$B$6&amp;IF(C61&lt;&gt;""," 설계사 "&amp;B61&amp;" (등록번호 "&amp;C61&amp;")",""))</f>
        <v/>
      </c>
    </row>
    <row r="62" customFormat="false" ht="15" hidden="false" customHeight="false" outlineLevel="0" collapsed="false">
      <c r="A62" s="27"/>
      <c r="B62" s="27"/>
      <c r="C62" s="27"/>
      <c r="D62" s="27"/>
      <c r="E62" s="28"/>
      <c r="F62" s="27"/>
      <c r="G62" s="27"/>
      <c r="H62" s="28"/>
      <c r="I62" s="27"/>
      <c r="J62" s="27"/>
      <c r="K62" s="27"/>
      <c r="L62" s="29"/>
      <c r="M62" s="22" t="str">
        <f aca="false">IF(L62="","",EDATE(L62,12)-1)</f>
        <v/>
      </c>
      <c r="N62" s="29"/>
      <c r="O62" s="22" t="str">
        <f aca="false">IF(M62="","",IF(N62="",M62,MIN(M62,N62-1)))</f>
        <v/>
      </c>
      <c r="P62" s="23" t="str">
        <f aca="false">IF(O62="","",O62-설정·안내!$B$12)</f>
        <v/>
      </c>
      <c r="Q62" s="24" t="str">
        <f aca="false">IF(K62="","심의필 없음",IF(P62="","수령일 없음",IF(P62&lt;0,"만료됨",IF(P62&lt;=설정·안내!$B$8,"만료임박","등록됨"))))</f>
        <v>심의필 없음</v>
      </c>
      <c r="R62" s="27"/>
      <c r="S62" s="25" t="str">
        <f aca="false">IF(AND(Q62="만료됨",R62="게시중"),"⚠ 만료 광고 게시중",IF(AND(Q62="심의필 없음",R62="게시중"),"⚠ 심의필 없이 게시중",IF(X62="번호불일치","⚠ 번호 불일치",IF(AND(Q62="만료임박",R62="게시중",T62="미결정"),"! 조치 미결정",""))))</f>
        <v/>
      </c>
      <c r="T62" s="27"/>
      <c r="U62" s="27"/>
      <c r="V62" s="27"/>
      <c r="W62" s="29"/>
      <c r="X62" s="27"/>
      <c r="Y62" s="27"/>
      <c r="Z62" s="28"/>
      <c r="AA62" s="26" t="str">
        <f aca="false">IF(OR(K62="",L62=""),"",IF(I62="생보협회","생명보험협회",IF(I62="손보협회","손해보험협회",설정·안내!$B$5))&amp;" 심의필 제"&amp;K62&amp;"호 ("&amp;TEXT(L62,"yyyy.mm.dd")&amp;"~"&amp;TEXT(O62,"yyyy.mm.dd")&amp;") "&amp;설정·안내!$B$6&amp;IF(C62&lt;&gt;""," 설계사 "&amp;B62&amp;" (등록번호 "&amp;C62&amp;")",""))</f>
        <v/>
      </c>
    </row>
    <row r="63" customFormat="false" ht="15" hidden="false" customHeight="false" outlineLevel="0" collapsed="false">
      <c r="A63" s="27"/>
      <c r="B63" s="27"/>
      <c r="C63" s="27"/>
      <c r="D63" s="27"/>
      <c r="E63" s="28"/>
      <c r="F63" s="27"/>
      <c r="G63" s="27"/>
      <c r="H63" s="28"/>
      <c r="I63" s="27"/>
      <c r="J63" s="27"/>
      <c r="K63" s="27"/>
      <c r="L63" s="29"/>
      <c r="M63" s="22" t="str">
        <f aca="false">IF(L63="","",EDATE(L63,12)-1)</f>
        <v/>
      </c>
      <c r="N63" s="29"/>
      <c r="O63" s="22" t="str">
        <f aca="false">IF(M63="","",IF(N63="",M63,MIN(M63,N63-1)))</f>
        <v/>
      </c>
      <c r="P63" s="23" t="str">
        <f aca="false">IF(O63="","",O63-설정·안내!$B$12)</f>
        <v/>
      </c>
      <c r="Q63" s="24" t="str">
        <f aca="false">IF(K63="","심의필 없음",IF(P63="","수령일 없음",IF(P63&lt;0,"만료됨",IF(P63&lt;=설정·안내!$B$8,"만료임박","등록됨"))))</f>
        <v>심의필 없음</v>
      </c>
      <c r="R63" s="27"/>
      <c r="S63" s="25" t="str">
        <f aca="false">IF(AND(Q63="만료됨",R63="게시중"),"⚠ 만료 광고 게시중",IF(AND(Q63="심의필 없음",R63="게시중"),"⚠ 심의필 없이 게시중",IF(X63="번호불일치","⚠ 번호 불일치",IF(AND(Q63="만료임박",R63="게시중",T63="미결정"),"! 조치 미결정",""))))</f>
        <v/>
      </c>
      <c r="T63" s="27"/>
      <c r="U63" s="27"/>
      <c r="V63" s="27"/>
      <c r="W63" s="29"/>
      <c r="X63" s="27"/>
      <c r="Y63" s="27"/>
      <c r="Z63" s="28"/>
      <c r="AA63" s="26" t="str">
        <f aca="false">IF(OR(K63="",L63=""),"",IF(I63="생보협회","생명보험협회",IF(I63="손보협회","손해보험협회",설정·안내!$B$5))&amp;" 심의필 제"&amp;K63&amp;"호 ("&amp;TEXT(L63,"yyyy.mm.dd")&amp;"~"&amp;TEXT(O63,"yyyy.mm.dd")&amp;") "&amp;설정·안내!$B$6&amp;IF(C63&lt;&gt;""," 설계사 "&amp;B63&amp;" (등록번호 "&amp;C63&amp;")",""))</f>
        <v/>
      </c>
    </row>
    <row r="64" customFormat="false" ht="15" hidden="false" customHeight="false" outlineLevel="0" collapsed="false">
      <c r="A64" s="27"/>
      <c r="B64" s="27"/>
      <c r="C64" s="27"/>
      <c r="D64" s="27"/>
      <c r="E64" s="28"/>
      <c r="F64" s="27"/>
      <c r="G64" s="27"/>
      <c r="H64" s="28"/>
      <c r="I64" s="27"/>
      <c r="J64" s="27"/>
      <c r="K64" s="27"/>
      <c r="L64" s="29"/>
      <c r="M64" s="22" t="str">
        <f aca="false">IF(L64="","",EDATE(L64,12)-1)</f>
        <v/>
      </c>
      <c r="N64" s="29"/>
      <c r="O64" s="22" t="str">
        <f aca="false">IF(M64="","",IF(N64="",M64,MIN(M64,N64-1)))</f>
        <v/>
      </c>
      <c r="P64" s="23" t="str">
        <f aca="false">IF(O64="","",O64-설정·안내!$B$12)</f>
        <v/>
      </c>
      <c r="Q64" s="24" t="str">
        <f aca="false">IF(K64="","심의필 없음",IF(P64="","수령일 없음",IF(P64&lt;0,"만료됨",IF(P64&lt;=설정·안내!$B$8,"만료임박","등록됨"))))</f>
        <v>심의필 없음</v>
      </c>
      <c r="R64" s="27"/>
      <c r="S64" s="25" t="str">
        <f aca="false">IF(AND(Q64="만료됨",R64="게시중"),"⚠ 만료 광고 게시중",IF(AND(Q64="심의필 없음",R64="게시중"),"⚠ 심의필 없이 게시중",IF(X64="번호불일치","⚠ 번호 불일치",IF(AND(Q64="만료임박",R64="게시중",T64="미결정"),"! 조치 미결정",""))))</f>
        <v/>
      </c>
      <c r="T64" s="27"/>
      <c r="U64" s="27"/>
      <c r="V64" s="27"/>
      <c r="W64" s="29"/>
      <c r="X64" s="27"/>
      <c r="Y64" s="27"/>
      <c r="Z64" s="28"/>
      <c r="AA64" s="26" t="str">
        <f aca="false">IF(OR(K64="",L64=""),"",IF(I64="생보협회","생명보험협회",IF(I64="손보협회","손해보험협회",설정·안내!$B$5))&amp;" 심의필 제"&amp;K64&amp;"호 ("&amp;TEXT(L64,"yyyy.mm.dd")&amp;"~"&amp;TEXT(O64,"yyyy.mm.dd")&amp;") "&amp;설정·안내!$B$6&amp;IF(C64&lt;&gt;""," 설계사 "&amp;B64&amp;" (등록번호 "&amp;C64&amp;")",""))</f>
        <v/>
      </c>
    </row>
    <row r="65" customFormat="false" ht="15" hidden="false" customHeight="false" outlineLevel="0" collapsed="false">
      <c r="A65" s="27"/>
      <c r="B65" s="27"/>
      <c r="C65" s="27"/>
      <c r="D65" s="27"/>
      <c r="E65" s="28"/>
      <c r="F65" s="27"/>
      <c r="G65" s="27"/>
      <c r="H65" s="28"/>
      <c r="I65" s="27"/>
      <c r="J65" s="27"/>
      <c r="K65" s="27"/>
      <c r="L65" s="29"/>
      <c r="M65" s="22" t="str">
        <f aca="false">IF(L65="","",EDATE(L65,12)-1)</f>
        <v/>
      </c>
      <c r="N65" s="29"/>
      <c r="O65" s="22" t="str">
        <f aca="false">IF(M65="","",IF(N65="",M65,MIN(M65,N65-1)))</f>
        <v/>
      </c>
      <c r="P65" s="23" t="str">
        <f aca="false">IF(O65="","",O65-설정·안내!$B$12)</f>
        <v/>
      </c>
      <c r="Q65" s="24" t="str">
        <f aca="false">IF(K65="","심의필 없음",IF(P65="","수령일 없음",IF(P65&lt;0,"만료됨",IF(P65&lt;=설정·안내!$B$8,"만료임박","등록됨"))))</f>
        <v>심의필 없음</v>
      </c>
      <c r="R65" s="27"/>
      <c r="S65" s="25" t="str">
        <f aca="false">IF(AND(Q65="만료됨",R65="게시중"),"⚠ 만료 광고 게시중",IF(AND(Q65="심의필 없음",R65="게시중"),"⚠ 심의필 없이 게시중",IF(X65="번호불일치","⚠ 번호 불일치",IF(AND(Q65="만료임박",R65="게시중",T65="미결정"),"! 조치 미결정",""))))</f>
        <v/>
      </c>
      <c r="T65" s="27"/>
      <c r="U65" s="27"/>
      <c r="V65" s="27"/>
      <c r="W65" s="29"/>
      <c r="X65" s="27"/>
      <c r="Y65" s="27"/>
      <c r="Z65" s="28"/>
      <c r="AA65" s="26" t="str">
        <f aca="false">IF(OR(K65="",L65=""),"",IF(I65="생보협회","생명보험협회",IF(I65="손보협회","손해보험협회",설정·안내!$B$5))&amp;" 심의필 제"&amp;K65&amp;"호 ("&amp;TEXT(L65,"yyyy.mm.dd")&amp;"~"&amp;TEXT(O65,"yyyy.mm.dd")&amp;") "&amp;설정·안내!$B$6&amp;IF(C65&lt;&gt;""," 설계사 "&amp;B65&amp;" (등록번호 "&amp;C65&amp;")",""))</f>
        <v/>
      </c>
    </row>
    <row r="66" customFormat="false" ht="15" hidden="false" customHeight="false" outlineLevel="0" collapsed="false">
      <c r="A66" s="27"/>
      <c r="B66" s="27"/>
      <c r="C66" s="27"/>
      <c r="D66" s="27"/>
      <c r="E66" s="28"/>
      <c r="F66" s="27"/>
      <c r="G66" s="27"/>
      <c r="H66" s="28"/>
      <c r="I66" s="27"/>
      <c r="J66" s="27"/>
      <c r="K66" s="27"/>
      <c r="L66" s="29"/>
      <c r="M66" s="22" t="str">
        <f aca="false">IF(L66="","",EDATE(L66,12)-1)</f>
        <v/>
      </c>
      <c r="N66" s="29"/>
      <c r="O66" s="22" t="str">
        <f aca="false">IF(M66="","",IF(N66="",M66,MIN(M66,N66-1)))</f>
        <v/>
      </c>
      <c r="P66" s="23" t="str">
        <f aca="false">IF(O66="","",O66-설정·안내!$B$12)</f>
        <v/>
      </c>
      <c r="Q66" s="24" t="str">
        <f aca="false">IF(K66="","심의필 없음",IF(P66="","수령일 없음",IF(P66&lt;0,"만료됨",IF(P66&lt;=설정·안내!$B$8,"만료임박","등록됨"))))</f>
        <v>심의필 없음</v>
      </c>
      <c r="R66" s="27"/>
      <c r="S66" s="25" t="str">
        <f aca="false">IF(AND(Q66="만료됨",R66="게시중"),"⚠ 만료 광고 게시중",IF(AND(Q66="심의필 없음",R66="게시중"),"⚠ 심의필 없이 게시중",IF(X66="번호불일치","⚠ 번호 불일치",IF(AND(Q66="만료임박",R66="게시중",T66="미결정"),"! 조치 미결정",""))))</f>
        <v/>
      </c>
      <c r="T66" s="27"/>
      <c r="U66" s="27"/>
      <c r="V66" s="27"/>
      <c r="W66" s="29"/>
      <c r="X66" s="27"/>
      <c r="Y66" s="27"/>
      <c r="Z66" s="28"/>
      <c r="AA66" s="26" t="str">
        <f aca="false">IF(OR(K66="",L66=""),"",IF(I66="생보협회","생명보험협회",IF(I66="손보협회","손해보험협회",설정·안내!$B$5))&amp;" 심의필 제"&amp;K66&amp;"호 ("&amp;TEXT(L66,"yyyy.mm.dd")&amp;"~"&amp;TEXT(O66,"yyyy.mm.dd")&amp;") "&amp;설정·안내!$B$6&amp;IF(C66&lt;&gt;""," 설계사 "&amp;B66&amp;" (등록번호 "&amp;C66&amp;")",""))</f>
        <v/>
      </c>
    </row>
    <row r="67" customFormat="false" ht="15" hidden="false" customHeight="false" outlineLevel="0" collapsed="false">
      <c r="A67" s="27"/>
      <c r="B67" s="27"/>
      <c r="C67" s="27"/>
      <c r="D67" s="27"/>
      <c r="E67" s="28"/>
      <c r="F67" s="27"/>
      <c r="G67" s="27"/>
      <c r="H67" s="28"/>
      <c r="I67" s="27"/>
      <c r="J67" s="27"/>
      <c r="K67" s="27"/>
      <c r="L67" s="29"/>
      <c r="M67" s="22" t="str">
        <f aca="false">IF(L67="","",EDATE(L67,12)-1)</f>
        <v/>
      </c>
      <c r="N67" s="29"/>
      <c r="O67" s="22" t="str">
        <f aca="false">IF(M67="","",IF(N67="",M67,MIN(M67,N67-1)))</f>
        <v/>
      </c>
      <c r="P67" s="23" t="str">
        <f aca="false">IF(O67="","",O67-설정·안내!$B$12)</f>
        <v/>
      </c>
      <c r="Q67" s="24" t="str">
        <f aca="false">IF(K67="","심의필 없음",IF(P67="","수령일 없음",IF(P67&lt;0,"만료됨",IF(P67&lt;=설정·안내!$B$8,"만료임박","등록됨"))))</f>
        <v>심의필 없음</v>
      </c>
      <c r="R67" s="27"/>
      <c r="S67" s="25" t="str">
        <f aca="false">IF(AND(Q67="만료됨",R67="게시중"),"⚠ 만료 광고 게시중",IF(AND(Q67="심의필 없음",R67="게시중"),"⚠ 심의필 없이 게시중",IF(X67="번호불일치","⚠ 번호 불일치",IF(AND(Q67="만료임박",R67="게시중",T67="미결정"),"! 조치 미결정",""))))</f>
        <v/>
      </c>
      <c r="T67" s="27"/>
      <c r="U67" s="27"/>
      <c r="V67" s="27"/>
      <c r="W67" s="29"/>
      <c r="X67" s="27"/>
      <c r="Y67" s="27"/>
      <c r="Z67" s="28"/>
      <c r="AA67" s="26" t="str">
        <f aca="false">IF(OR(K67="",L67=""),"",IF(I67="생보협회","생명보험협회",IF(I67="손보협회","손해보험협회",설정·안내!$B$5))&amp;" 심의필 제"&amp;K67&amp;"호 ("&amp;TEXT(L67,"yyyy.mm.dd")&amp;"~"&amp;TEXT(O67,"yyyy.mm.dd")&amp;") "&amp;설정·안내!$B$6&amp;IF(C67&lt;&gt;""," 설계사 "&amp;B67&amp;" (등록번호 "&amp;C67&amp;")",""))</f>
        <v/>
      </c>
    </row>
    <row r="68" customFormat="false" ht="15" hidden="false" customHeight="false" outlineLevel="0" collapsed="false">
      <c r="A68" s="27"/>
      <c r="B68" s="27"/>
      <c r="C68" s="27"/>
      <c r="D68" s="27"/>
      <c r="E68" s="28"/>
      <c r="F68" s="27"/>
      <c r="G68" s="27"/>
      <c r="H68" s="28"/>
      <c r="I68" s="27"/>
      <c r="J68" s="27"/>
      <c r="K68" s="27"/>
      <c r="L68" s="29"/>
      <c r="M68" s="22" t="str">
        <f aca="false">IF(L68="","",EDATE(L68,12)-1)</f>
        <v/>
      </c>
      <c r="N68" s="29"/>
      <c r="O68" s="22" t="str">
        <f aca="false">IF(M68="","",IF(N68="",M68,MIN(M68,N68-1)))</f>
        <v/>
      </c>
      <c r="P68" s="23" t="str">
        <f aca="false">IF(O68="","",O68-설정·안내!$B$12)</f>
        <v/>
      </c>
      <c r="Q68" s="24" t="str">
        <f aca="false">IF(K68="","심의필 없음",IF(P68="","수령일 없음",IF(P68&lt;0,"만료됨",IF(P68&lt;=설정·안내!$B$8,"만료임박","등록됨"))))</f>
        <v>심의필 없음</v>
      </c>
      <c r="R68" s="27"/>
      <c r="S68" s="25" t="str">
        <f aca="false">IF(AND(Q68="만료됨",R68="게시중"),"⚠ 만료 광고 게시중",IF(AND(Q68="심의필 없음",R68="게시중"),"⚠ 심의필 없이 게시중",IF(X68="번호불일치","⚠ 번호 불일치",IF(AND(Q68="만료임박",R68="게시중",T68="미결정"),"! 조치 미결정",""))))</f>
        <v/>
      </c>
      <c r="T68" s="27"/>
      <c r="U68" s="27"/>
      <c r="V68" s="27"/>
      <c r="W68" s="29"/>
      <c r="X68" s="27"/>
      <c r="Y68" s="27"/>
      <c r="Z68" s="28"/>
      <c r="AA68" s="26" t="str">
        <f aca="false">IF(OR(K68="",L68=""),"",IF(I68="생보협회","생명보험협회",IF(I68="손보협회","손해보험협회",설정·안내!$B$5))&amp;" 심의필 제"&amp;K68&amp;"호 ("&amp;TEXT(L68,"yyyy.mm.dd")&amp;"~"&amp;TEXT(O68,"yyyy.mm.dd")&amp;") "&amp;설정·안내!$B$6&amp;IF(C68&lt;&gt;""," 설계사 "&amp;B68&amp;" (등록번호 "&amp;C68&amp;")",""))</f>
        <v/>
      </c>
    </row>
    <row r="69" customFormat="false" ht="15" hidden="false" customHeight="false" outlineLevel="0" collapsed="false">
      <c r="A69" s="27"/>
      <c r="B69" s="27"/>
      <c r="C69" s="27"/>
      <c r="D69" s="27"/>
      <c r="E69" s="28"/>
      <c r="F69" s="27"/>
      <c r="G69" s="27"/>
      <c r="H69" s="28"/>
      <c r="I69" s="27"/>
      <c r="J69" s="27"/>
      <c r="K69" s="27"/>
      <c r="L69" s="29"/>
      <c r="M69" s="22" t="str">
        <f aca="false">IF(L69="","",EDATE(L69,12)-1)</f>
        <v/>
      </c>
      <c r="N69" s="29"/>
      <c r="O69" s="22" t="str">
        <f aca="false">IF(M69="","",IF(N69="",M69,MIN(M69,N69-1)))</f>
        <v/>
      </c>
      <c r="P69" s="23" t="str">
        <f aca="false">IF(O69="","",O69-설정·안내!$B$12)</f>
        <v/>
      </c>
      <c r="Q69" s="24" t="str">
        <f aca="false">IF(K69="","심의필 없음",IF(P69="","수령일 없음",IF(P69&lt;0,"만료됨",IF(P69&lt;=설정·안내!$B$8,"만료임박","등록됨"))))</f>
        <v>심의필 없음</v>
      </c>
      <c r="R69" s="27"/>
      <c r="S69" s="25" t="str">
        <f aca="false">IF(AND(Q69="만료됨",R69="게시중"),"⚠ 만료 광고 게시중",IF(AND(Q69="심의필 없음",R69="게시중"),"⚠ 심의필 없이 게시중",IF(X69="번호불일치","⚠ 번호 불일치",IF(AND(Q69="만료임박",R69="게시중",T69="미결정"),"! 조치 미결정",""))))</f>
        <v/>
      </c>
      <c r="T69" s="27"/>
      <c r="U69" s="27"/>
      <c r="V69" s="27"/>
      <c r="W69" s="29"/>
      <c r="X69" s="27"/>
      <c r="Y69" s="27"/>
      <c r="Z69" s="28"/>
      <c r="AA69" s="26" t="str">
        <f aca="false">IF(OR(K69="",L69=""),"",IF(I69="생보협회","생명보험협회",IF(I69="손보협회","손해보험협회",설정·안내!$B$5))&amp;" 심의필 제"&amp;K69&amp;"호 ("&amp;TEXT(L69,"yyyy.mm.dd")&amp;"~"&amp;TEXT(O69,"yyyy.mm.dd")&amp;") "&amp;설정·안내!$B$6&amp;IF(C69&lt;&gt;""," 설계사 "&amp;B69&amp;" (등록번호 "&amp;C69&amp;")",""))</f>
        <v/>
      </c>
    </row>
    <row r="70" customFormat="false" ht="15" hidden="false" customHeight="false" outlineLevel="0" collapsed="false">
      <c r="A70" s="27"/>
      <c r="B70" s="27"/>
      <c r="C70" s="27"/>
      <c r="D70" s="27"/>
      <c r="E70" s="28"/>
      <c r="F70" s="27"/>
      <c r="G70" s="27"/>
      <c r="H70" s="28"/>
      <c r="I70" s="27"/>
      <c r="J70" s="27"/>
      <c r="K70" s="27"/>
      <c r="L70" s="29"/>
      <c r="M70" s="22" t="str">
        <f aca="false">IF(L70="","",EDATE(L70,12)-1)</f>
        <v/>
      </c>
      <c r="N70" s="29"/>
      <c r="O70" s="22" t="str">
        <f aca="false">IF(M70="","",IF(N70="",M70,MIN(M70,N70-1)))</f>
        <v/>
      </c>
      <c r="P70" s="23" t="str">
        <f aca="false">IF(O70="","",O70-설정·안내!$B$12)</f>
        <v/>
      </c>
      <c r="Q70" s="24" t="str">
        <f aca="false">IF(K70="","심의필 없음",IF(P70="","수령일 없음",IF(P70&lt;0,"만료됨",IF(P70&lt;=설정·안내!$B$8,"만료임박","등록됨"))))</f>
        <v>심의필 없음</v>
      </c>
      <c r="R70" s="27"/>
      <c r="S70" s="25" t="str">
        <f aca="false">IF(AND(Q70="만료됨",R70="게시중"),"⚠ 만료 광고 게시중",IF(AND(Q70="심의필 없음",R70="게시중"),"⚠ 심의필 없이 게시중",IF(X70="번호불일치","⚠ 번호 불일치",IF(AND(Q70="만료임박",R70="게시중",T70="미결정"),"! 조치 미결정",""))))</f>
        <v/>
      </c>
      <c r="T70" s="27"/>
      <c r="U70" s="27"/>
      <c r="V70" s="27"/>
      <c r="W70" s="29"/>
      <c r="X70" s="27"/>
      <c r="Y70" s="27"/>
      <c r="Z70" s="28"/>
      <c r="AA70" s="26" t="str">
        <f aca="false">IF(OR(K70="",L70=""),"",IF(I70="생보협회","생명보험협회",IF(I70="손보협회","손해보험협회",설정·안내!$B$5))&amp;" 심의필 제"&amp;K70&amp;"호 ("&amp;TEXT(L70,"yyyy.mm.dd")&amp;"~"&amp;TEXT(O70,"yyyy.mm.dd")&amp;") "&amp;설정·안내!$B$6&amp;IF(C70&lt;&gt;""," 설계사 "&amp;B70&amp;" (등록번호 "&amp;C70&amp;")",""))</f>
        <v/>
      </c>
    </row>
    <row r="71" customFormat="false" ht="15" hidden="false" customHeight="false" outlineLevel="0" collapsed="false">
      <c r="A71" s="27"/>
      <c r="B71" s="27"/>
      <c r="C71" s="27"/>
      <c r="D71" s="27"/>
      <c r="E71" s="28"/>
      <c r="F71" s="27"/>
      <c r="G71" s="27"/>
      <c r="H71" s="28"/>
      <c r="I71" s="27"/>
      <c r="J71" s="27"/>
      <c r="K71" s="27"/>
      <c r="L71" s="29"/>
      <c r="M71" s="22" t="str">
        <f aca="false">IF(L71="","",EDATE(L71,12)-1)</f>
        <v/>
      </c>
      <c r="N71" s="29"/>
      <c r="O71" s="22" t="str">
        <f aca="false">IF(M71="","",IF(N71="",M71,MIN(M71,N71-1)))</f>
        <v/>
      </c>
      <c r="P71" s="23" t="str">
        <f aca="false">IF(O71="","",O71-설정·안내!$B$12)</f>
        <v/>
      </c>
      <c r="Q71" s="24" t="str">
        <f aca="false">IF(K71="","심의필 없음",IF(P71="","수령일 없음",IF(P71&lt;0,"만료됨",IF(P71&lt;=설정·안내!$B$8,"만료임박","등록됨"))))</f>
        <v>심의필 없음</v>
      </c>
      <c r="R71" s="27"/>
      <c r="S71" s="25" t="str">
        <f aca="false">IF(AND(Q71="만료됨",R71="게시중"),"⚠ 만료 광고 게시중",IF(AND(Q71="심의필 없음",R71="게시중"),"⚠ 심의필 없이 게시중",IF(X71="번호불일치","⚠ 번호 불일치",IF(AND(Q71="만료임박",R71="게시중",T71="미결정"),"! 조치 미결정",""))))</f>
        <v/>
      </c>
      <c r="T71" s="27"/>
      <c r="U71" s="27"/>
      <c r="V71" s="27"/>
      <c r="W71" s="29"/>
      <c r="X71" s="27"/>
      <c r="Y71" s="27"/>
      <c r="Z71" s="28"/>
      <c r="AA71" s="26" t="str">
        <f aca="false">IF(OR(K71="",L71=""),"",IF(I71="생보협회","생명보험협회",IF(I71="손보협회","손해보험협회",설정·안내!$B$5))&amp;" 심의필 제"&amp;K71&amp;"호 ("&amp;TEXT(L71,"yyyy.mm.dd")&amp;"~"&amp;TEXT(O71,"yyyy.mm.dd")&amp;") "&amp;설정·안내!$B$6&amp;IF(C71&lt;&gt;""," 설계사 "&amp;B71&amp;" (등록번호 "&amp;C71&amp;")",""))</f>
        <v/>
      </c>
    </row>
    <row r="72" customFormat="false" ht="15" hidden="false" customHeight="false" outlineLevel="0" collapsed="false">
      <c r="A72" s="27"/>
      <c r="B72" s="27"/>
      <c r="C72" s="27"/>
      <c r="D72" s="27"/>
      <c r="E72" s="28"/>
      <c r="F72" s="27"/>
      <c r="G72" s="27"/>
      <c r="H72" s="28"/>
      <c r="I72" s="27"/>
      <c r="J72" s="27"/>
      <c r="K72" s="27"/>
      <c r="L72" s="29"/>
      <c r="M72" s="22" t="str">
        <f aca="false">IF(L72="","",EDATE(L72,12)-1)</f>
        <v/>
      </c>
      <c r="N72" s="29"/>
      <c r="O72" s="22" t="str">
        <f aca="false">IF(M72="","",IF(N72="",M72,MIN(M72,N72-1)))</f>
        <v/>
      </c>
      <c r="P72" s="23" t="str">
        <f aca="false">IF(O72="","",O72-설정·안내!$B$12)</f>
        <v/>
      </c>
      <c r="Q72" s="24" t="str">
        <f aca="false">IF(K72="","심의필 없음",IF(P72="","수령일 없음",IF(P72&lt;0,"만료됨",IF(P72&lt;=설정·안내!$B$8,"만료임박","등록됨"))))</f>
        <v>심의필 없음</v>
      </c>
      <c r="R72" s="27"/>
      <c r="S72" s="25" t="str">
        <f aca="false">IF(AND(Q72="만료됨",R72="게시중"),"⚠ 만료 광고 게시중",IF(AND(Q72="심의필 없음",R72="게시중"),"⚠ 심의필 없이 게시중",IF(X72="번호불일치","⚠ 번호 불일치",IF(AND(Q72="만료임박",R72="게시중",T72="미결정"),"! 조치 미결정",""))))</f>
        <v/>
      </c>
      <c r="T72" s="27"/>
      <c r="U72" s="27"/>
      <c r="V72" s="27"/>
      <c r="W72" s="29"/>
      <c r="X72" s="27"/>
      <c r="Y72" s="27"/>
      <c r="Z72" s="28"/>
      <c r="AA72" s="26" t="str">
        <f aca="false">IF(OR(K72="",L72=""),"",IF(I72="생보협회","생명보험협회",IF(I72="손보협회","손해보험협회",설정·안내!$B$5))&amp;" 심의필 제"&amp;K72&amp;"호 ("&amp;TEXT(L72,"yyyy.mm.dd")&amp;"~"&amp;TEXT(O72,"yyyy.mm.dd")&amp;") "&amp;설정·안내!$B$6&amp;IF(C72&lt;&gt;""," 설계사 "&amp;B72&amp;" (등록번호 "&amp;C72&amp;")",""))</f>
        <v/>
      </c>
    </row>
    <row r="73" customFormat="false" ht="15" hidden="false" customHeight="false" outlineLevel="0" collapsed="false">
      <c r="A73" s="27"/>
      <c r="B73" s="27"/>
      <c r="C73" s="27"/>
      <c r="D73" s="27"/>
      <c r="E73" s="28"/>
      <c r="F73" s="27"/>
      <c r="G73" s="27"/>
      <c r="H73" s="28"/>
      <c r="I73" s="27"/>
      <c r="J73" s="27"/>
      <c r="K73" s="27"/>
      <c r="L73" s="29"/>
      <c r="M73" s="22" t="str">
        <f aca="false">IF(L73="","",EDATE(L73,12)-1)</f>
        <v/>
      </c>
      <c r="N73" s="29"/>
      <c r="O73" s="22" t="str">
        <f aca="false">IF(M73="","",IF(N73="",M73,MIN(M73,N73-1)))</f>
        <v/>
      </c>
      <c r="P73" s="23" t="str">
        <f aca="false">IF(O73="","",O73-설정·안내!$B$12)</f>
        <v/>
      </c>
      <c r="Q73" s="24" t="str">
        <f aca="false">IF(K73="","심의필 없음",IF(P73="","수령일 없음",IF(P73&lt;0,"만료됨",IF(P73&lt;=설정·안내!$B$8,"만료임박","등록됨"))))</f>
        <v>심의필 없음</v>
      </c>
      <c r="R73" s="27"/>
      <c r="S73" s="25" t="str">
        <f aca="false">IF(AND(Q73="만료됨",R73="게시중"),"⚠ 만료 광고 게시중",IF(AND(Q73="심의필 없음",R73="게시중"),"⚠ 심의필 없이 게시중",IF(X73="번호불일치","⚠ 번호 불일치",IF(AND(Q73="만료임박",R73="게시중",T73="미결정"),"! 조치 미결정",""))))</f>
        <v/>
      </c>
      <c r="T73" s="27"/>
      <c r="U73" s="27"/>
      <c r="V73" s="27"/>
      <c r="W73" s="29"/>
      <c r="X73" s="27"/>
      <c r="Y73" s="27"/>
      <c r="Z73" s="28"/>
      <c r="AA73" s="26" t="str">
        <f aca="false">IF(OR(K73="",L73=""),"",IF(I73="생보협회","생명보험협회",IF(I73="손보협회","손해보험협회",설정·안내!$B$5))&amp;" 심의필 제"&amp;K73&amp;"호 ("&amp;TEXT(L73,"yyyy.mm.dd")&amp;"~"&amp;TEXT(O73,"yyyy.mm.dd")&amp;") "&amp;설정·안내!$B$6&amp;IF(C73&lt;&gt;""," 설계사 "&amp;B73&amp;" (등록번호 "&amp;C73&amp;")",""))</f>
        <v/>
      </c>
    </row>
    <row r="74" customFormat="false" ht="15" hidden="false" customHeight="false" outlineLevel="0" collapsed="false">
      <c r="A74" s="27"/>
      <c r="B74" s="27"/>
      <c r="C74" s="27"/>
      <c r="D74" s="27"/>
      <c r="E74" s="28"/>
      <c r="F74" s="27"/>
      <c r="G74" s="27"/>
      <c r="H74" s="28"/>
      <c r="I74" s="27"/>
      <c r="J74" s="27"/>
      <c r="K74" s="27"/>
      <c r="L74" s="29"/>
      <c r="M74" s="22" t="str">
        <f aca="false">IF(L74="","",EDATE(L74,12)-1)</f>
        <v/>
      </c>
      <c r="N74" s="29"/>
      <c r="O74" s="22" t="str">
        <f aca="false">IF(M74="","",IF(N74="",M74,MIN(M74,N74-1)))</f>
        <v/>
      </c>
      <c r="P74" s="23" t="str">
        <f aca="false">IF(O74="","",O74-설정·안내!$B$12)</f>
        <v/>
      </c>
      <c r="Q74" s="24" t="str">
        <f aca="false">IF(K74="","심의필 없음",IF(P74="","수령일 없음",IF(P74&lt;0,"만료됨",IF(P74&lt;=설정·안내!$B$8,"만료임박","등록됨"))))</f>
        <v>심의필 없음</v>
      </c>
      <c r="R74" s="27"/>
      <c r="S74" s="25" t="str">
        <f aca="false">IF(AND(Q74="만료됨",R74="게시중"),"⚠ 만료 광고 게시중",IF(AND(Q74="심의필 없음",R74="게시중"),"⚠ 심의필 없이 게시중",IF(X74="번호불일치","⚠ 번호 불일치",IF(AND(Q74="만료임박",R74="게시중",T74="미결정"),"! 조치 미결정",""))))</f>
        <v/>
      </c>
      <c r="T74" s="27"/>
      <c r="U74" s="27"/>
      <c r="V74" s="27"/>
      <c r="W74" s="29"/>
      <c r="X74" s="27"/>
      <c r="Y74" s="27"/>
      <c r="Z74" s="28"/>
      <c r="AA74" s="26" t="str">
        <f aca="false">IF(OR(K74="",L74=""),"",IF(I74="생보협회","생명보험협회",IF(I74="손보협회","손해보험협회",설정·안내!$B$5))&amp;" 심의필 제"&amp;K74&amp;"호 ("&amp;TEXT(L74,"yyyy.mm.dd")&amp;"~"&amp;TEXT(O74,"yyyy.mm.dd")&amp;") "&amp;설정·안내!$B$6&amp;IF(C74&lt;&gt;""," 설계사 "&amp;B74&amp;" (등록번호 "&amp;C74&amp;")",""))</f>
        <v/>
      </c>
    </row>
    <row r="75" customFormat="false" ht="15" hidden="false" customHeight="false" outlineLevel="0" collapsed="false">
      <c r="A75" s="27"/>
      <c r="B75" s="27"/>
      <c r="C75" s="27"/>
      <c r="D75" s="27"/>
      <c r="E75" s="28"/>
      <c r="F75" s="27"/>
      <c r="G75" s="27"/>
      <c r="H75" s="28"/>
      <c r="I75" s="27"/>
      <c r="J75" s="27"/>
      <c r="K75" s="27"/>
      <c r="L75" s="29"/>
      <c r="M75" s="22" t="str">
        <f aca="false">IF(L75="","",EDATE(L75,12)-1)</f>
        <v/>
      </c>
      <c r="N75" s="29"/>
      <c r="O75" s="22" t="str">
        <f aca="false">IF(M75="","",IF(N75="",M75,MIN(M75,N75-1)))</f>
        <v/>
      </c>
      <c r="P75" s="23" t="str">
        <f aca="false">IF(O75="","",O75-설정·안내!$B$12)</f>
        <v/>
      </c>
      <c r="Q75" s="24" t="str">
        <f aca="false">IF(K75="","심의필 없음",IF(P75="","수령일 없음",IF(P75&lt;0,"만료됨",IF(P75&lt;=설정·안내!$B$8,"만료임박","등록됨"))))</f>
        <v>심의필 없음</v>
      </c>
      <c r="R75" s="27"/>
      <c r="S75" s="25" t="str">
        <f aca="false">IF(AND(Q75="만료됨",R75="게시중"),"⚠ 만료 광고 게시중",IF(AND(Q75="심의필 없음",R75="게시중"),"⚠ 심의필 없이 게시중",IF(X75="번호불일치","⚠ 번호 불일치",IF(AND(Q75="만료임박",R75="게시중",T75="미결정"),"! 조치 미결정",""))))</f>
        <v/>
      </c>
      <c r="T75" s="27"/>
      <c r="U75" s="27"/>
      <c r="V75" s="27"/>
      <c r="W75" s="29"/>
      <c r="X75" s="27"/>
      <c r="Y75" s="27"/>
      <c r="Z75" s="28"/>
      <c r="AA75" s="26" t="str">
        <f aca="false">IF(OR(K75="",L75=""),"",IF(I75="생보협회","생명보험협회",IF(I75="손보협회","손해보험협회",설정·안내!$B$5))&amp;" 심의필 제"&amp;K75&amp;"호 ("&amp;TEXT(L75,"yyyy.mm.dd")&amp;"~"&amp;TEXT(O75,"yyyy.mm.dd")&amp;") "&amp;설정·안내!$B$6&amp;IF(C75&lt;&gt;""," 설계사 "&amp;B75&amp;" (등록번호 "&amp;C75&amp;")",""))</f>
        <v/>
      </c>
    </row>
    <row r="76" customFormat="false" ht="15" hidden="false" customHeight="false" outlineLevel="0" collapsed="false">
      <c r="A76" s="27"/>
      <c r="B76" s="27"/>
      <c r="C76" s="27"/>
      <c r="D76" s="27"/>
      <c r="E76" s="28"/>
      <c r="F76" s="27"/>
      <c r="G76" s="27"/>
      <c r="H76" s="28"/>
      <c r="I76" s="27"/>
      <c r="J76" s="27"/>
      <c r="K76" s="27"/>
      <c r="L76" s="29"/>
      <c r="M76" s="22" t="str">
        <f aca="false">IF(L76="","",EDATE(L76,12)-1)</f>
        <v/>
      </c>
      <c r="N76" s="29"/>
      <c r="O76" s="22" t="str">
        <f aca="false">IF(M76="","",IF(N76="",M76,MIN(M76,N76-1)))</f>
        <v/>
      </c>
      <c r="P76" s="23" t="str">
        <f aca="false">IF(O76="","",O76-설정·안내!$B$12)</f>
        <v/>
      </c>
      <c r="Q76" s="24" t="str">
        <f aca="false">IF(K76="","심의필 없음",IF(P76="","수령일 없음",IF(P76&lt;0,"만료됨",IF(P76&lt;=설정·안내!$B$8,"만료임박","등록됨"))))</f>
        <v>심의필 없음</v>
      </c>
      <c r="R76" s="27"/>
      <c r="S76" s="25" t="str">
        <f aca="false">IF(AND(Q76="만료됨",R76="게시중"),"⚠ 만료 광고 게시중",IF(AND(Q76="심의필 없음",R76="게시중"),"⚠ 심의필 없이 게시중",IF(X76="번호불일치","⚠ 번호 불일치",IF(AND(Q76="만료임박",R76="게시중",T76="미결정"),"! 조치 미결정",""))))</f>
        <v/>
      </c>
      <c r="T76" s="27"/>
      <c r="U76" s="27"/>
      <c r="V76" s="27"/>
      <c r="W76" s="29"/>
      <c r="X76" s="27"/>
      <c r="Y76" s="27"/>
      <c r="Z76" s="28"/>
      <c r="AA76" s="26" t="str">
        <f aca="false">IF(OR(K76="",L76=""),"",IF(I76="생보협회","생명보험협회",IF(I76="손보협회","손해보험협회",설정·안내!$B$5))&amp;" 심의필 제"&amp;K76&amp;"호 ("&amp;TEXT(L76,"yyyy.mm.dd")&amp;"~"&amp;TEXT(O76,"yyyy.mm.dd")&amp;") "&amp;설정·안내!$B$6&amp;IF(C76&lt;&gt;""," 설계사 "&amp;B76&amp;" (등록번호 "&amp;C76&amp;")",""))</f>
        <v/>
      </c>
    </row>
    <row r="77" customFormat="false" ht="15" hidden="false" customHeight="false" outlineLevel="0" collapsed="false">
      <c r="A77" s="27"/>
      <c r="B77" s="27"/>
      <c r="C77" s="27"/>
      <c r="D77" s="27"/>
      <c r="E77" s="28"/>
      <c r="F77" s="27"/>
      <c r="G77" s="27"/>
      <c r="H77" s="28"/>
      <c r="I77" s="27"/>
      <c r="J77" s="27"/>
      <c r="K77" s="27"/>
      <c r="L77" s="29"/>
      <c r="M77" s="22" t="str">
        <f aca="false">IF(L77="","",EDATE(L77,12)-1)</f>
        <v/>
      </c>
      <c r="N77" s="29"/>
      <c r="O77" s="22" t="str">
        <f aca="false">IF(M77="","",IF(N77="",M77,MIN(M77,N77-1)))</f>
        <v/>
      </c>
      <c r="P77" s="23" t="str">
        <f aca="false">IF(O77="","",O77-설정·안내!$B$12)</f>
        <v/>
      </c>
      <c r="Q77" s="24" t="str">
        <f aca="false">IF(K77="","심의필 없음",IF(P77="","수령일 없음",IF(P77&lt;0,"만료됨",IF(P77&lt;=설정·안내!$B$8,"만료임박","등록됨"))))</f>
        <v>심의필 없음</v>
      </c>
      <c r="R77" s="27"/>
      <c r="S77" s="25" t="str">
        <f aca="false">IF(AND(Q77="만료됨",R77="게시중"),"⚠ 만료 광고 게시중",IF(AND(Q77="심의필 없음",R77="게시중"),"⚠ 심의필 없이 게시중",IF(X77="번호불일치","⚠ 번호 불일치",IF(AND(Q77="만료임박",R77="게시중",T77="미결정"),"! 조치 미결정",""))))</f>
        <v/>
      </c>
      <c r="T77" s="27"/>
      <c r="U77" s="27"/>
      <c r="V77" s="27"/>
      <c r="W77" s="29"/>
      <c r="X77" s="27"/>
      <c r="Y77" s="27"/>
      <c r="Z77" s="28"/>
      <c r="AA77" s="26" t="str">
        <f aca="false">IF(OR(K77="",L77=""),"",IF(I77="생보협회","생명보험협회",IF(I77="손보협회","손해보험협회",설정·안내!$B$5))&amp;" 심의필 제"&amp;K77&amp;"호 ("&amp;TEXT(L77,"yyyy.mm.dd")&amp;"~"&amp;TEXT(O77,"yyyy.mm.dd")&amp;") "&amp;설정·안내!$B$6&amp;IF(C77&lt;&gt;""," 설계사 "&amp;B77&amp;" (등록번호 "&amp;C77&amp;")",""))</f>
        <v/>
      </c>
    </row>
    <row r="78" customFormat="false" ht="15" hidden="false" customHeight="false" outlineLevel="0" collapsed="false">
      <c r="A78" s="27"/>
      <c r="B78" s="27"/>
      <c r="C78" s="27"/>
      <c r="D78" s="27"/>
      <c r="E78" s="28"/>
      <c r="F78" s="27"/>
      <c r="G78" s="27"/>
      <c r="H78" s="28"/>
      <c r="I78" s="27"/>
      <c r="J78" s="27"/>
      <c r="K78" s="27"/>
      <c r="L78" s="29"/>
      <c r="M78" s="22" t="str">
        <f aca="false">IF(L78="","",EDATE(L78,12)-1)</f>
        <v/>
      </c>
      <c r="N78" s="29"/>
      <c r="O78" s="22" t="str">
        <f aca="false">IF(M78="","",IF(N78="",M78,MIN(M78,N78-1)))</f>
        <v/>
      </c>
      <c r="P78" s="23" t="str">
        <f aca="false">IF(O78="","",O78-설정·안내!$B$12)</f>
        <v/>
      </c>
      <c r="Q78" s="24" t="str">
        <f aca="false">IF(K78="","심의필 없음",IF(P78="","수령일 없음",IF(P78&lt;0,"만료됨",IF(P78&lt;=설정·안내!$B$8,"만료임박","등록됨"))))</f>
        <v>심의필 없음</v>
      </c>
      <c r="R78" s="27"/>
      <c r="S78" s="25" t="str">
        <f aca="false">IF(AND(Q78="만료됨",R78="게시중"),"⚠ 만료 광고 게시중",IF(AND(Q78="심의필 없음",R78="게시중"),"⚠ 심의필 없이 게시중",IF(X78="번호불일치","⚠ 번호 불일치",IF(AND(Q78="만료임박",R78="게시중",T78="미결정"),"! 조치 미결정",""))))</f>
        <v/>
      </c>
      <c r="T78" s="27"/>
      <c r="U78" s="27"/>
      <c r="V78" s="27"/>
      <c r="W78" s="29"/>
      <c r="X78" s="27"/>
      <c r="Y78" s="27"/>
      <c r="Z78" s="28"/>
      <c r="AA78" s="26" t="str">
        <f aca="false">IF(OR(K78="",L78=""),"",IF(I78="생보협회","생명보험협회",IF(I78="손보협회","손해보험협회",설정·안내!$B$5))&amp;" 심의필 제"&amp;K78&amp;"호 ("&amp;TEXT(L78,"yyyy.mm.dd")&amp;"~"&amp;TEXT(O78,"yyyy.mm.dd")&amp;") "&amp;설정·안내!$B$6&amp;IF(C78&lt;&gt;""," 설계사 "&amp;B78&amp;" (등록번호 "&amp;C78&amp;")",""))</f>
        <v/>
      </c>
    </row>
    <row r="79" customFormat="false" ht="15" hidden="false" customHeight="false" outlineLevel="0" collapsed="false">
      <c r="A79" s="27"/>
      <c r="B79" s="27"/>
      <c r="C79" s="27"/>
      <c r="D79" s="27"/>
      <c r="E79" s="28"/>
      <c r="F79" s="27"/>
      <c r="G79" s="27"/>
      <c r="H79" s="28"/>
      <c r="I79" s="27"/>
      <c r="J79" s="27"/>
      <c r="K79" s="27"/>
      <c r="L79" s="29"/>
      <c r="M79" s="22" t="str">
        <f aca="false">IF(L79="","",EDATE(L79,12)-1)</f>
        <v/>
      </c>
      <c r="N79" s="29"/>
      <c r="O79" s="22" t="str">
        <f aca="false">IF(M79="","",IF(N79="",M79,MIN(M79,N79-1)))</f>
        <v/>
      </c>
      <c r="P79" s="23" t="str">
        <f aca="false">IF(O79="","",O79-설정·안내!$B$12)</f>
        <v/>
      </c>
      <c r="Q79" s="24" t="str">
        <f aca="false">IF(K79="","심의필 없음",IF(P79="","수령일 없음",IF(P79&lt;0,"만료됨",IF(P79&lt;=설정·안내!$B$8,"만료임박","등록됨"))))</f>
        <v>심의필 없음</v>
      </c>
      <c r="R79" s="27"/>
      <c r="S79" s="25" t="str">
        <f aca="false">IF(AND(Q79="만료됨",R79="게시중"),"⚠ 만료 광고 게시중",IF(AND(Q79="심의필 없음",R79="게시중"),"⚠ 심의필 없이 게시중",IF(X79="번호불일치","⚠ 번호 불일치",IF(AND(Q79="만료임박",R79="게시중",T79="미결정"),"! 조치 미결정",""))))</f>
        <v/>
      </c>
      <c r="T79" s="27"/>
      <c r="U79" s="27"/>
      <c r="V79" s="27"/>
      <c r="W79" s="29"/>
      <c r="X79" s="27"/>
      <c r="Y79" s="27"/>
      <c r="Z79" s="28"/>
      <c r="AA79" s="26" t="str">
        <f aca="false">IF(OR(K79="",L79=""),"",IF(I79="생보협회","생명보험협회",IF(I79="손보협회","손해보험협회",설정·안내!$B$5))&amp;" 심의필 제"&amp;K79&amp;"호 ("&amp;TEXT(L79,"yyyy.mm.dd")&amp;"~"&amp;TEXT(O79,"yyyy.mm.dd")&amp;") "&amp;설정·안내!$B$6&amp;IF(C79&lt;&gt;""," 설계사 "&amp;B79&amp;" (등록번호 "&amp;C79&amp;")",""))</f>
        <v/>
      </c>
    </row>
    <row r="80" customFormat="false" ht="15" hidden="false" customHeight="false" outlineLevel="0" collapsed="false">
      <c r="A80" s="27"/>
      <c r="B80" s="27"/>
      <c r="C80" s="27"/>
      <c r="D80" s="27"/>
      <c r="E80" s="28"/>
      <c r="F80" s="27"/>
      <c r="G80" s="27"/>
      <c r="H80" s="28"/>
      <c r="I80" s="27"/>
      <c r="J80" s="27"/>
      <c r="K80" s="27"/>
      <c r="L80" s="29"/>
      <c r="M80" s="22" t="str">
        <f aca="false">IF(L80="","",EDATE(L80,12)-1)</f>
        <v/>
      </c>
      <c r="N80" s="29"/>
      <c r="O80" s="22" t="str">
        <f aca="false">IF(M80="","",IF(N80="",M80,MIN(M80,N80-1)))</f>
        <v/>
      </c>
      <c r="P80" s="23" t="str">
        <f aca="false">IF(O80="","",O80-설정·안내!$B$12)</f>
        <v/>
      </c>
      <c r="Q80" s="24" t="str">
        <f aca="false">IF(K80="","심의필 없음",IF(P80="","수령일 없음",IF(P80&lt;0,"만료됨",IF(P80&lt;=설정·안내!$B$8,"만료임박","등록됨"))))</f>
        <v>심의필 없음</v>
      </c>
      <c r="R80" s="27"/>
      <c r="S80" s="25" t="str">
        <f aca="false">IF(AND(Q80="만료됨",R80="게시중"),"⚠ 만료 광고 게시중",IF(AND(Q80="심의필 없음",R80="게시중"),"⚠ 심의필 없이 게시중",IF(X80="번호불일치","⚠ 번호 불일치",IF(AND(Q80="만료임박",R80="게시중",T80="미결정"),"! 조치 미결정",""))))</f>
        <v/>
      </c>
      <c r="T80" s="27"/>
      <c r="U80" s="27"/>
      <c r="V80" s="27"/>
      <c r="W80" s="29"/>
      <c r="X80" s="27"/>
      <c r="Y80" s="27"/>
      <c r="Z80" s="28"/>
      <c r="AA80" s="26" t="str">
        <f aca="false">IF(OR(K80="",L80=""),"",IF(I80="생보협회","생명보험협회",IF(I80="손보협회","손해보험협회",설정·안내!$B$5))&amp;" 심의필 제"&amp;K80&amp;"호 ("&amp;TEXT(L80,"yyyy.mm.dd")&amp;"~"&amp;TEXT(O80,"yyyy.mm.dd")&amp;") "&amp;설정·안내!$B$6&amp;IF(C80&lt;&gt;""," 설계사 "&amp;B80&amp;" (등록번호 "&amp;C80&amp;")",""))</f>
        <v/>
      </c>
    </row>
    <row r="81" customFormat="false" ht="15" hidden="false" customHeight="false" outlineLevel="0" collapsed="false">
      <c r="A81" s="27"/>
      <c r="B81" s="27"/>
      <c r="C81" s="27"/>
      <c r="D81" s="27"/>
      <c r="E81" s="28"/>
      <c r="F81" s="27"/>
      <c r="G81" s="27"/>
      <c r="H81" s="28"/>
      <c r="I81" s="27"/>
      <c r="J81" s="27"/>
      <c r="K81" s="27"/>
      <c r="L81" s="29"/>
      <c r="M81" s="22" t="str">
        <f aca="false">IF(L81="","",EDATE(L81,12)-1)</f>
        <v/>
      </c>
      <c r="N81" s="29"/>
      <c r="O81" s="22" t="str">
        <f aca="false">IF(M81="","",IF(N81="",M81,MIN(M81,N81-1)))</f>
        <v/>
      </c>
      <c r="P81" s="23" t="str">
        <f aca="false">IF(O81="","",O81-설정·안내!$B$12)</f>
        <v/>
      </c>
      <c r="Q81" s="24" t="str">
        <f aca="false">IF(K81="","심의필 없음",IF(P81="","수령일 없음",IF(P81&lt;0,"만료됨",IF(P81&lt;=설정·안내!$B$8,"만료임박","등록됨"))))</f>
        <v>심의필 없음</v>
      </c>
      <c r="R81" s="27"/>
      <c r="S81" s="25" t="str">
        <f aca="false">IF(AND(Q81="만료됨",R81="게시중"),"⚠ 만료 광고 게시중",IF(AND(Q81="심의필 없음",R81="게시중"),"⚠ 심의필 없이 게시중",IF(X81="번호불일치","⚠ 번호 불일치",IF(AND(Q81="만료임박",R81="게시중",T81="미결정"),"! 조치 미결정",""))))</f>
        <v/>
      </c>
      <c r="T81" s="27"/>
      <c r="U81" s="27"/>
      <c r="V81" s="27"/>
      <c r="W81" s="29"/>
      <c r="X81" s="27"/>
      <c r="Y81" s="27"/>
      <c r="Z81" s="28"/>
      <c r="AA81" s="26" t="str">
        <f aca="false">IF(OR(K81="",L81=""),"",IF(I81="생보협회","생명보험협회",IF(I81="손보협회","손해보험협회",설정·안내!$B$5))&amp;" 심의필 제"&amp;K81&amp;"호 ("&amp;TEXT(L81,"yyyy.mm.dd")&amp;"~"&amp;TEXT(O81,"yyyy.mm.dd")&amp;") "&amp;설정·안내!$B$6&amp;IF(C81&lt;&gt;""," 설계사 "&amp;B81&amp;" (등록번호 "&amp;C81&amp;")",""))</f>
        <v/>
      </c>
    </row>
    <row r="82" customFormat="false" ht="15" hidden="false" customHeight="false" outlineLevel="0" collapsed="false">
      <c r="A82" s="27"/>
      <c r="B82" s="27"/>
      <c r="C82" s="27"/>
      <c r="D82" s="27"/>
      <c r="E82" s="28"/>
      <c r="F82" s="27"/>
      <c r="G82" s="27"/>
      <c r="H82" s="28"/>
      <c r="I82" s="27"/>
      <c r="J82" s="27"/>
      <c r="K82" s="27"/>
      <c r="L82" s="29"/>
      <c r="M82" s="22" t="str">
        <f aca="false">IF(L82="","",EDATE(L82,12)-1)</f>
        <v/>
      </c>
      <c r="N82" s="29"/>
      <c r="O82" s="22" t="str">
        <f aca="false">IF(M82="","",IF(N82="",M82,MIN(M82,N82-1)))</f>
        <v/>
      </c>
      <c r="P82" s="23" t="str">
        <f aca="false">IF(O82="","",O82-설정·안내!$B$12)</f>
        <v/>
      </c>
      <c r="Q82" s="24" t="str">
        <f aca="false">IF(K82="","심의필 없음",IF(P82="","수령일 없음",IF(P82&lt;0,"만료됨",IF(P82&lt;=설정·안내!$B$8,"만료임박","등록됨"))))</f>
        <v>심의필 없음</v>
      </c>
      <c r="R82" s="27"/>
      <c r="S82" s="25" t="str">
        <f aca="false">IF(AND(Q82="만료됨",R82="게시중"),"⚠ 만료 광고 게시중",IF(AND(Q82="심의필 없음",R82="게시중"),"⚠ 심의필 없이 게시중",IF(X82="번호불일치","⚠ 번호 불일치",IF(AND(Q82="만료임박",R82="게시중",T82="미결정"),"! 조치 미결정",""))))</f>
        <v/>
      </c>
      <c r="T82" s="27"/>
      <c r="U82" s="27"/>
      <c r="V82" s="27"/>
      <c r="W82" s="29"/>
      <c r="X82" s="27"/>
      <c r="Y82" s="27"/>
      <c r="Z82" s="28"/>
      <c r="AA82" s="26" t="str">
        <f aca="false">IF(OR(K82="",L82=""),"",IF(I82="생보협회","생명보험협회",IF(I82="손보협회","손해보험협회",설정·안내!$B$5))&amp;" 심의필 제"&amp;K82&amp;"호 ("&amp;TEXT(L82,"yyyy.mm.dd")&amp;"~"&amp;TEXT(O82,"yyyy.mm.dd")&amp;") "&amp;설정·안내!$B$6&amp;IF(C82&lt;&gt;""," 설계사 "&amp;B82&amp;" (등록번호 "&amp;C82&amp;")",""))</f>
        <v/>
      </c>
    </row>
    <row r="83" customFormat="false" ht="15" hidden="false" customHeight="false" outlineLevel="0" collapsed="false">
      <c r="A83" s="27"/>
      <c r="B83" s="27"/>
      <c r="C83" s="27"/>
      <c r="D83" s="27"/>
      <c r="E83" s="28"/>
      <c r="F83" s="27"/>
      <c r="G83" s="27"/>
      <c r="H83" s="28"/>
      <c r="I83" s="27"/>
      <c r="J83" s="27"/>
      <c r="K83" s="27"/>
      <c r="L83" s="29"/>
      <c r="M83" s="22" t="str">
        <f aca="false">IF(L83="","",EDATE(L83,12)-1)</f>
        <v/>
      </c>
      <c r="N83" s="29"/>
      <c r="O83" s="22" t="str">
        <f aca="false">IF(M83="","",IF(N83="",M83,MIN(M83,N83-1)))</f>
        <v/>
      </c>
      <c r="P83" s="23" t="str">
        <f aca="false">IF(O83="","",O83-설정·안내!$B$12)</f>
        <v/>
      </c>
      <c r="Q83" s="24" t="str">
        <f aca="false">IF(K83="","심의필 없음",IF(P83="","수령일 없음",IF(P83&lt;0,"만료됨",IF(P83&lt;=설정·안내!$B$8,"만료임박","등록됨"))))</f>
        <v>심의필 없음</v>
      </c>
      <c r="R83" s="27"/>
      <c r="S83" s="25" t="str">
        <f aca="false">IF(AND(Q83="만료됨",R83="게시중"),"⚠ 만료 광고 게시중",IF(AND(Q83="심의필 없음",R83="게시중"),"⚠ 심의필 없이 게시중",IF(X83="번호불일치","⚠ 번호 불일치",IF(AND(Q83="만료임박",R83="게시중",T83="미결정"),"! 조치 미결정",""))))</f>
        <v/>
      </c>
      <c r="T83" s="27"/>
      <c r="U83" s="27"/>
      <c r="V83" s="27"/>
      <c r="W83" s="29"/>
      <c r="X83" s="27"/>
      <c r="Y83" s="27"/>
      <c r="Z83" s="28"/>
      <c r="AA83" s="26" t="str">
        <f aca="false">IF(OR(K83="",L83=""),"",IF(I83="생보협회","생명보험협회",IF(I83="손보협회","손해보험협회",설정·안내!$B$5))&amp;" 심의필 제"&amp;K83&amp;"호 ("&amp;TEXT(L83,"yyyy.mm.dd")&amp;"~"&amp;TEXT(O83,"yyyy.mm.dd")&amp;") "&amp;설정·안내!$B$6&amp;IF(C83&lt;&gt;""," 설계사 "&amp;B83&amp;" (등록번호 "&amp;C83&amp;")",""))</f>
        <v/>
      </c>
    </row>
    <row r="84" customFormat="false" ht="15" hidden="false" customHeight="false" outlineLevel="0" collapsed="false">
      <c r="A84" s="27"/>
      <c r="B84" s="27"/>
      <c r="C84" s="27"/>
      <c r="D84" s="27"/>
      <c r="E84" s="28"/>
      <c r="F84" s="27"/>
      <c r="G84" s="27"/>
      <c r="H84" s="28"/>
      <c r="I84" s="27"/>
      <c r="J84" s="27"/>
      <c r="K84" s="27"/>
      <c r="L84" s="29"/>
      <c r="M84" s="22" t="str">
        <f aca="false">IF(L84="","",EDATE(L84,12)-1)</f>
        <v/>
      </c>
      <c r="N84" s="29"/>
      <c r="O84" s="22" t="str">
        <f aca="false">IF(M84="","",IF(N84="",M84,MIN(M84,N84-1)))</f>
        <v/>
      </c>
      <c r="P84" s="23" t="str">
        <f aca="false">IF(O84="","",O84-설정·안내!$B$12)</f>
        <v/>
      </c>
      <c r="Q84" s="24" t="str">
        <f aca="false">IF(K84="","심의필 없음",IF(P84="","수령일 없음",IF(P84&lt;0,"만료됨",IF(P84&lt;=설정·안내!$B$8,"만료임박","등록됨"))))</f>
        <v>심의필 없음</v>
      </c>
      <c r="R84" s="27"/>
      <c r="S84" s="25" t="str">
        <f aca="false">IF(AND(Q84="만료됨",R84="게시중"),"⚠ 만료 광고 게시중",IF(AND(Q84="심의필 없음",R84="게시중"),"⚠ 심의필 없이 게시중",IF(X84="번호불일치","⚠ 번호 불일치",IF(AND(Q84="만료임박",R84="게시중",T84="미결정"),"! 조치 미결정",""))))</f>
        <v/>
      </c>
      <c r="T84" s="27"/>
      <c r="U84" s="27"/>
      <c r="V84" s="27"/>
      <c r="W84" s="29"/>
      <c r="X84" s="27"/>
      <c r="Y84" s="27"/>
      <c r="Z84" s="28"/>
      <c r="AA84" s="26" t="str">
        <f aca="false">IF(OR(K84="",L84=""),"",IF(I84="생보협회","생명보험협회",IF(I84="손보협회","손해보험협회",설정·안내!$B$5))&amp;" 심의필 제"&amp;K84&amp;"호 ("&amp;TEXT(L84,"yyyy.mm.dd")&amp;"~"&amp;TEXT(O84,"yyyy.mm.dd")&amp;") "&amp;설정·안내!$B$6&amp;IF(C84&lt;&gt;""," 설계사 "&amp;B84&amp;" (등록번호 "&amp;C84&amp;")",""))</f>
        <v/>
      </c>
    </row>
    <row r="85" customFormat="false" ht="15" hidden="false" customHeight="false" outlineLevel="0" collapsed="false">
      <c r="A85" s="27"/>
      <c r="B85" s="27"/>
      <c r="C85" s="27"/>
      <c r="D85" s="27"/>
      <c r="E85" s="28"/>
      <c r="F85" s="27"/>
      <c r="G85" s="27"/>
      <c r="H85" s="28"/>
      <c r="I85" s="27"/>
      <c r="J85" s="27"/>
      <c r="K85" s="27"/>
      <c r="L85" s="29"/>
      <c r="M85" s="22" t="str">
        <f aca="false">IF(L85="","",EDATE(L85,12)-1)</f>
        <v/>
      </c>
      <c r="N85" s="29"/>
      <c r="O85" s="22" t="str">
        <f aca="false">IF(M85="","",IF(N85="",M85,MIN(M85,N85-1)))</f>
        <v/>
      </c>
      <c r="P85" s="23" t="str">
        <f aca="false">IF(O85="","",O85-설정·안내!$B$12)</f>
        <v/>
      </c>
      <c r="Q85" s="24" t="str">
        <f aca="false">IF(K85="","심의필 없음",IF(P85="","수령일 없음",IF(P85&lt;0,"만료됨",IF(P85&lt;=설정·안내!$B$8,"만료임박","등록됨"))))</f>
        <v>심의필 없음</v>
      </c>
      <c r="R85" s="27"/>
      <c r="S85" s="25" t="str">
        <f aca="false">IF(AND(Q85="만료됨",R85="게시중"),"⚠ 만료 광고 게시중",IF(AND(Q85="심의필 없음",R85="게시중"),"⚠ 심의필 없이 게시중",IF(X85="번호불일치","⚠ 번호 불일치",IF(AND(Q85="만료임박",R85="게시중",T85="미결정"),"! 조치 미결정",""))))</f>
        <v/>
      </c>
      <c r="T85" s="27"/>
      <c r="U85" s="27"/>
      <c r="V85" s="27"/>
      <c r="W85" s="29"/>
      <c r="X85" s="27"/>
      <c r="Y85" s="27"/>
      <c r="Z85" s="28"/>
      <c r="AA85" s="26" t="str">
        <f aca="false">IF(OR(K85="",L85=""),"",IF(I85="생보협회","생명보험협회",IF(I85="손보협회","손해보험협회",설정·안내!$B$5))&amp;" 심의필 제"&amp;K85&amp;"호 ("&amp;TEXT(L85,"yyyy.mm.dd")&amp;"~"&amp;TEXT(O85,"yyyy.mm.dd")&amp;") "&amp;설정·안내!$B$6&amp;IF(C85&lt;&gt;""," 설계사 "&amp;B85&amp;" (등록번호 "&amp;C85&amp;")",""))</f>
        <v/>
      </c>
    </row>
    <row r="86" customFormat="false" ht="15" hidden="false" customHeight="false" outlineLevel="0" collapsed="false">
      <c r="A86" s="27"/>
      <c r="B86" s="27"/>
      <c r="C86" s="27"/>
      <c r="D86" s="27"/>
      <c r="E86" s="28"/>
      <c r="F86" s="27"/>
      <c r="G86" s="27"/>
      <c r="H86" s="28"/>
      <c r="I86" s="27"/>
      <c r="J86" s="27"/>
      <c r="K86" s="27"/>
      <c r="L86" s="29"/>
      <c r="M86" s="22" t="str">
        <f aca="false">IF(L86="","",EDATE(L86,12)-1)</f>
        <v/>
      </c>
      <c r="N86" s="29"/>
      <c r="O86" s="22" t="str">
        <f aca="false">IF(M86="","",IF(N86="",M86,MIN(M86,N86-1)))</f>
        <v/>
      </c>
      <c r="P86" s="23" t="str">
        <f aca="false">IF(O86="","",O86-설정·안내!$B$12)</f>
        <v/>
      </c>
      <c r="Q86" s="24" t="str">
        <f aca="false">IF(K86="","심의필 없음",IF(P86="","수령일 없음",IF(P86&lt;0,"만료됨",IF(P86&lt;=설정·안내!$B$8,"만료임박","등록됨"))))</f>
        <v>심의필 없음</v>
      </c>
      <c r="R86" s="27"/>
      <c r="S86" s="25" t="str">
        <f aca="false">IF(AND(Q86="만료됨",R86="게시중"),"⚠ 만료 광고 게시중",IF(AND(Q86="심의필 없음",R86="게시중"),"⚠ 심의필 없이 게시중",IF(X86="번호불일치","⚠ 번호 불일치",IF(AND(Q86="만료임박",R86="게시중",T86="미결정"),"! 조치 미결정",""))))</f>
        <v/>
      </c>
      <c r="T86" s="27"/>
      <c r="U86" s="27"/>
      <c r="V86" s="27"/>
      <c r="W86" s="29"/>
      <c r="X86" s="27"/>
      <c r="Y86" s="27"/>
      <c r="Z86" s="28"/>
      <c r="AA86" s="26" t="str">
        <f aca="false">IF(OR(K86="",L86=""),"",IF(I86="생보협회","생명보험협회",IF(I86="손보협회","손해보험협회",설정·안내!$B$5))&amp;" 심의필 제"&amp;K86&amp;"호 ("&amp;TEXT(L86,"yyyy.mm.dd")&amp;"~"&amp;TEXT(O86,"yyyy.mm.dd")&amp;") "&amp;설정·안내!$B$6&amp;IF(C86&lt;&gt;""," 설계사 "&amp;B86&amp;" (등록번호 "&amp;C86&amp;")",""))</f>
        <v/>
      </c>
    </row>
    <row r="87" customFormat="false" ht="15" hidden="false" customHeight="false" outlineLevel="0" collapsed="false">
      <c r="A87" s="27"/>
      <c r="B87" s="27"/>
      <c r="C87" s="27"/>
      <c r="D87" s="27"/>
      <c r="E87" s="28"/>
      <c r="F87" s="27"/>
      <c r="G87" s="27"/>
      <c r="H87" s="28"/>
      <c r="I87" s="27"/>
      <c r="J87" s="27"/>
      <c r="K87" s="27"/>
      <c r="L87" s="29"/>
      <c r="M87" s="22" t="str">
        <f aca="false">IF(L87="","",EDATE(L87,12)-1)</f>
        <v/>
      </c>
      <c r="N87" s="29"/>
      <c r="O87" s="22" t="str">
        <f aca="false">IF(M87="","",IF(N87="",M87,MIN(M87,N87-1)))</f>
        <v/>
      </c>
      <c r="P87" s="23" t="str">
        <f aca="false">IF(O87="","",O87-설정·안내!$B$12)</f>
        <v/>
      </c>
      <c r="Q87" s="24" t="str">
        <f aca="false">IF(K87="","심의필 없음",IF(P87="","수령일 없음",IF(P87&lt;0,"만료됨",IF(P87&lt;=설정·안내!$B$8,"만료임박","등록됨"))))</f>
        <v>심의필 없음</v>
      </c>
      <c r="R87" s="27"/>
      <c r="S87" s="25" t="str">
        <f aca="false">IF(AND(Q87="만료됨",R87="게시중"),"⚠ 만료 광고 게시중",IF(AND(Q87="심의필 없음",R87="게시중"),"⚠ 심의필 없이 게시중",IF(X87="번호불일치","⚠ 번호 불일치",IF(AND(Q87="만료임박",R87="게시중",T87="미결정"),"! 조치 미결정",""))))</f>
        <v/>
      </c>
      <c r="T87" s="27"/>
      <c r="U87" s="27"/>
      <c r="V87" s="27"/>
      <c r="W87" s="29"/>
      <c r="X87" s="27"/>
      <c r="Y87" s="27"/>
      <c r="Z87" s="28"/>
      <c r="AA87" s="26" t="str">
        <f aca="false">IF(OR(K87="",L87=""),"",IF(I87="생보협회","생명보험협회",IF(I87="손보협회","손해보험협회",설정·안내!$B$5))&amp;" 심의필 제"&amp;K87&amp;"호 ("&amp;TEXT(L87,"yyyy.mm.dd")&amp;"~"&amp;TEXT(O87,"yyyy.mm.dd")&amp;") "&amp;설정·안내!$B$6&amp;IF(C87&lt;&gt;""," 설계사 "&amp;B87&amp;" (등록번호 "&amp;C87&amp;")",""))</f>
        <v/>
      </c>
    </row>
    <row r="88" customFormat="false" ht="15" hidden="false" customHeight="false" outlineLevel="0" collapsed="false">
      <c r="A88" s="27"/>
      <c r="B88" s="27"/>
      <c r="C88" s="27"/>
      <c r="D88" s="27"/>
      <c r="E88" s="28"/>
      <c r="F88" s="27"/>
      <c r="G88" s="27"/>
      <c r="H88" s="28"/>
      <c r="I88" s="27"/>
      <c r="J88" s="27"/>
      <c r="K88" s="27"/>
      <c r="L88" s="29"/>
      <c r="M88" s="22" t="str">
        <f aca="false">IF(L88="","",EDATE(L88,12)-1)</f>
        <v/>
      </c>
      <c r="N88" s="29"/>
      <c r="O88" s="22" t="str">
        <f aca="false">IF(M88="","",IF(N88="",M88,MIN(M88,N88-1)))</f>
        <v/>
      </c>
      <c r="P88" s="23" t="str">
        <f aca="false">IF(O88="","",O88-설정·안내!$B$12)</f>
        <v/>
      </c>
      <c r="Q88" s="24" t="str">
        <f aca="false">IF(K88="","심의필 없음",IF(P88="","수령일 없음",IF(P88&lt;0,"만료됨",IF(P88&lt;=설정·안내!$B$8,"만료임박","등록됨"))))</f>
        <v>심의필 없음</v>
      </c>
      <c r="R88" s="27"/>
      <c r="S88" s="25" t="str">
        <f aca="false">IF(AND(Q88="만료됨",R88="게시중"),"⚠ 만료 광고 게시중",IF(AND(Q88="심의필 없음",R88="게시중"),"⚠ 심의필 없이 게시중",IF(X88="번호불일치","⚠ 번호 불일치",IF(AND(Q88="만료임박",R88="게시중",T88="미결정"),"! 조치 미결정",""))))</f>
        <v/>
      </c>
      <c r="T88" s="27"/>
      <c r="U88" s="27"/>
      <c r="V88" s="27"/>
      <c r="W88" s="29"/>
      <c r="X88" s="27"/>
      <c r="Y88" s="27"/>
      <c r="Z88" s="28"/>
      <c r="AA88" s="26" t="str">
        <f aca="false">IF(OR(K88="",L88=""),"",IF(I88="생보협회","생명보험협회",IF(I88="손보협회","손해보험협회",설정·안내!$B$5))&amp;" 심의필 제"&amp;K88&amp;"호 ("&amp;TEXT(L88,"yyyy.mm.dd")&amp;"~"&amp;TEXT(O88,"yyyy.mm.dd")&amp;") "&amp;설정·안내!$B$6&amp;IF(C88&lt;&gt;""," 설계사 "&amp;B88&amp;" (등록번호 "&amp;C88&amp;")",""))</f>
        <v/>
      </c>
    </row>
    <row r="89" customFormat="false" ht="15" hidden="false" customHeight="false" outlineLevel="0" collapsed="false">
      <c r="A89" s="27"/>
      <c r="B89" s="27"/>
      <c r="C89" s="27"/>
      <c r="D89" s="27"/>
      <c r="E89" s="28"/>
      <c r="F89" s="27"/>
      <c r="G89" s="27"/>
      <c r="H89" s="28"/>
      <c r="I89" s="27"/>
      <c r="J89" s="27"/>
      <c r="K89" s="27"/>
      <c r="L89" s="29"/>
      <c r="M89" s="22" t="str">
        <f aca="false">IF(L89="","",EDATE(L89,12)-1)</f>
        <v/>
      </c>
      <c r="N89" s="29"/>
      <c r="O89" s="22" t="str">
        <f aca="false">IF(M89="","",IF(N89="",M89,MIN(M89,N89-1)))</f>
        <v/>
      </c>
      <c r="P89" s="23" t="str">
        <f aca="false">IF(O89="","",O89-설정·안내!$B$12)</f>
        <v/>
      </c>
      <c r="Q89" s="24" t="str">
        <f aca="false">IF(K89="","심의필 없음",IF(P89="","수령일 없음",IF(P89&lt;0,"만료됨",IF(P89&lt;=설정·안내!$B$8,"만료임박","등록됨"))))</f>
        <v>심의필 없음</v>
      </c>
      <c r="R89" s="27"/>
      <c r="S89" s="25" t="str">
        <f aca="false">IF(AND(Q89="만료됨",R89="게시중"),"⚠ 만료 광고 게시중",IF(AND(Q89="심의필 없음",R89="게시중"),"⚠ 심의필 없이 게시중",IF(X89="번호불일치","⚠ 번호 불일치",IF(AND(Q89="만료임박",R89="게시중",T89="미결정"),"! 조치 미결정",""))))</f>
        <v/>
      </c>
      <c r="T89" s="27"/>
      <c r="U89" s="27"/>
      <c r="V89" s="27"/>
      <c r="W89" s="29"/>
      <c r="X89" s="27"/>
      <c r="Y89" s="27"/>
      <c r="Z89" s="28"/>
      <c r="AA89" s="26" t="str">
        <f aca="false">IF(OR(K89="",L89=""),"",IF(I89="생보협회","생명보험협회",IF(I89="손보협회","손해보험협회",설정·안내!$B$5))&amp;" 심의필 제"&amp;K89&amp;"호 ("&amp;TEXT(L89,"yyyy.mm.dd")&amp;"~"&amp;TEXT(O89,"yyyy.mm.dd")&amp;") "&amp;설정·안내!$B$6&amp;IF(C89&lt;&gt;""," 설계사 "&amp;B89&amp;" (등록번호 "&amp;C89&amp;")",""))</f>
        <v/>
      </c>
    </row>
    <row r="90" customFormat="false" ht="15" hidden="false" customHeight="false" outlineLevel="0" collapsed="false">
      <c r="A90" s="27"/>
      <c r="B90" s="27"/>
      <c r="C90" s="27"/>
      <c r="D90" s="27"/>
      <c r="E90" s="28"/>
      <c r="F90" s="27"/>
      <c r="G90" s="27"/>
      <c r="H90" s="28"/>
      <c r="I90" s="27"/>
      <c r="J90" s="27"/>
      <c r="K90" s="27"/>
      <c r="L90" s="29"/>
      <c r="M90" s="22" t="str">
        <f aca="false">IF(L90="","",EDATE(L90,12)-1)</f>
        <v/>
      </c>
      <c r="N90" s="29"/>
      <c r="O90" s="22" t="str">
        <f aca="false">IF(M90="","",IF(N90="",M90,MIN(M90,N90-1)))</f>
        <v/>
      </c>
      <c r="P90" s="23" t="str">
        <f aca="false">IF(O90="","",O90-설정·안내!$B$12)</f>
        <v/>
      </c>
      <c r="Q90" s="24" t="str">
        <f aca="false">IF(K90="","심의필 없음",IF(P90="","수령일 없음",IF(P90&lt;0,"만료됨",IF(P90&lt;=설정·안내!$B$8,"만료임박","등록됨"))))</f>
        <v>심의필 없음</v>
      </c>
      <c r="R90" s="27"/>
      <c r="S90" s="25" t="str">
        <f aca="false">IF(AND(Q90="만료됨",R90="게시중"),"⚠ 만료 광고 게시중",IF(AND(Q90="심의필 없음",R90="게시중"),"⚠ 심의필 없이 게시중",IF(X90="번호불일치","⚠ 번호 불일치",IF(AND(Q90="만료임박",R90="게시중",T90="미결정"),"! 조치 미결정",""))))</f>
        <v/>
      </c>
      <c r="T90" s="27"/>
      <c r="U90" s="27"/>
      <c r="V90" s="27"/>
      <c r="W90" s="29"/>
      <c r="X90" s="27"/>
      <c r="Y90" s="27"/>
      <c r="Z90" s="28"/>
      <c r="AA90" s="26" t="str">
        <f aca="false">IF(OR(K90="",L90=""),"",IF(I90="생보협회","생명보험협회",IF(I90="손보협회","손해보험협회",설정·안내!$B$5))&amp;" 심의필 제"&amp;K90&amp;"호 ("&amp;TEXT(L90,"yyyy.mm.dd")&amp;"~"&amp;TEXT(O90,"yyyy.mm.dd")&amp;") "&amp;설정·안내!$B$6&amp;IF(C90&lt;&gt;""," 설계사 "&amp;B90&amp;" (등록번호 "&amp;C90&amp;")",""))</f>
        <v/>
      </c>
    </row>
    <row r="91" customFormat="false" ht="15" hidden="false" customHeight="false" outlineLevel="0" collapsed="false">
      <c r="A91" s="27"/>
      <c r="B91" s="27"/>
      <c r="C91" s="27"/>
      <c r="D91" s="27"/>
      <c r="E91" s="28"/>
      <c r="F91" s="27"/>
      <c r="G91" s="27"/>
      <c r="H91" s="28"/>
      <c r="I91" s="27"/>
      <c r="J91" s="27"/>
      <c r="K91" s="27"/>
      <c r="L91" s="29"/>
      <c r="M91" s="22" t="str">
        <f aca="false">IF(L91="","",EDATE(L91,12)-1)</f>
        <v/>
      </c>
      <c r="N91" s="29"/>
      <c r="O91" s="22" t="str">
        <f aca="false">IF(M91="","",IF(N91="",M91,MIN(M91,N91-1)))</f>
        <v/>
      </c>
      <c r="P91" s="23" t="str">
        <f aca="false">IF(O91="","",O91-설정·안내!$B$12)</f>
        <v/>
      </c>
      <c r="Q91" s="24" t="str">
        <f aca="false">IF(K91="","심의필 없음",IF(P91="","수령일 없음",IF(P91&lt;0,"만료됨",IF(P91&lt;=설정·안내!$B$8,"만료임박","등록됨"))))</f>
        <v>심의필 없음</v>
      </c>
      <c r="R91" s="27"/>
      <c r="S91" s="25" t="str">
        <f aca="false">IF(AND(Q91="만료됨",R91="게시중"),"⚠ 만료 광고 게시중",IF(AND(Q91="심의필 없음",R91="게시중"),"⚠ 심의필 없이 게시중",IF(X91="번호불일치","⚠ 번호 불일치",IF(AND(Q91="만료임박",R91="게시중",T91="미결정"),"! 조치 미결정",""))))</f>
        <v/>
      </c>
      <c r="T91" s="27"/>
      <c r="U91" s="27"/>
      <c r="V91" s="27"/>
      <c r="W91" s="29"/>
      <c r="X91" s="27"/>
      <c r="Y91" s="27"/>
      <c r="Z91" s="28"/>
      <c r="AA91" s="26" t="str">
        <f aca="false">IF(OR(K91="",L91=""),"",IF(I91="생보협회","생명보험협회",IF(I91="손보협회","손해보험협회",설정·안내!$B$5))&amp;" 심의필 제"&amp;K91&amp;"호 ("&amp;TEXT(L91,"yyyy.mm.dd")&amp;"~"&amp;TEXT(O91,"yyyy.mm.dd")&amp;") "&amp;설정·안내!$B$6&amp;IF(C91&lt;&gt;""," 설계사 "&amp;B91&amp;" (등록번호 "&amp;C91&amp;")",""))</f>
        <v/>
      </c>
    </row>
    <row r="92" customFormat="false" ht="15" hidden="false" customHeight="false" outlineLevel="0" collapsed="false">
      <c r="A92" s="27"/>
      <c r="B92" s="27"/>
      <c r="C92" s="27"/>
      <c r="D92" s="27"/>
      <c r="E92" s="28"/>
      <c r="F92" s="27"/>
      <c r="G92" s="27"/>
      <c r="H92" s="28"/>
      <c r="I92" s="27"/>
      <c r="J92" s="27"/>
      <c r="K92" s="27"/>
      <c r="L92" s="29"/>
      <c r="M92" s="22" t="str">
        <f aca="false">IF(L92="","",EDATE(L92,12)-1)</f>
        <v/>
      </c>
      <c r="N92" s="29"/>
      <c r="O92" s="22" t="str">
        <f aca="false">IF(M92="","",IF(N92="",M92,MIN(M92,N92-1)))</f>
        <v/>
      </c>
      <c r="P92" s="23" t="str">
        <f aca="false">IF(O92="","",O92-설정·안내!$B$12)</f>
        <v/>
      </c>
      <c r="Q92" s="24" t="str">
        <f aca="false">IF(K92="","심의필 없음",IF(P92="","수령일 없음",IF(P92&lt;0,"만료됨",IF(P92&lt;=설정·안내!$B$8,"만료임박","등록됨"))))</f>
        <v>심의필 없음</v>
      </c>
      <c r="R92" s="27"/>
      <c r="S92" s="25" t="str">
        <f aca="false">IF(AND(Q92="만료됨",R92="게시중"),"⚠ 만료 광고 게시중",IF(AND(Q92="심의필 없음",R92="게시중"),"⚠ 심의필 없이 게시중",IF(X92="번호불일치","⚠ 번호 불일치",IF(AND(Q92="만료임박",R92="게시중",T92="미결정"),"! 조치 미결정",""))))</f>
        <v/>
      </c>
      <c r="T92" s="27"/>
      <c r="U92" s="27"/>
      <c r="V92" s="27"/>
      <c r="W92" s="29"/>
      <c r="X92" s="27"/>
      <c r="Y92" s="27"/>
      <c r="Z92" s="28"/>
      <c r="AA92" s="26" t="str">
        <f aca="false">IF(OR(K92="",L92=""),"",IF(I92="생보협회","생명보험협회",IF(I92="손보협회","손해보험협회",설정·안내!$B$5))&amp;" 심의필 제"&amp;K92&amp;"호 ("&amp;TEXT(L92,"yyyy.mm.dd")&amp;"~"&amp;TEXT(O92,"yyyy.mm.dd")&amp;") "&amp;설정·안내!$B$6&amp;IF(C92&lt;&gt;""," 설계사 "&amp;B92&amp;" (등록번호 "&amp;C92&amp;")",""))</f>
        <v/>
      </c>
    </row>
    <row r="93" customFormat="false" ht="15" hidden="false" customHeight="false" outlineLevel="0" collapsed="false">
      <c r="A93" s="27"/>
      <c r="B93" s="27"/>
      <c r="C93" s="27"/>
      <c r="D93" s="27"/>
      <c r="E93" s="28"/>
      <c r="F93" s="27"/>
      <c r="G93" s="27"/>
      <c r="H93" s="28"/>
      <c r="I93" s="27"/>
      <c r="J93" s="27"/>
      <c r="K93" s="27"/>
      <c r="L93" s="29"/>
      <c r="M93" s="22" t="str">
        <f aca="false">IF(L93="","",EDATE(L93,12)-1)</f>
        <v/>
      </c>
      <c r="N93" s="29"/>
      <c r="O93" s="22" t="str">
        <f aca="false">IF(M93="","",IF(N93="",M93,MIN(M93,N93-1)))</f>
        <v/>
      </c>
      <c r="P93" s="23" t="str">
        <f aca="false">IF(O93="","",O93-설정·안내!$B$12)</f>
        <v/>
      </c>
      <c r="Q93" s="24" t="str">
        <f aca="false">IF(K93="","심의필 없음",IF(P93="","수령일 없음",IF(P93&lt;0,"만료됨",IF(P93&lt;=설정·안내!$B$8,"만료임박","등록됨"))))</f>
        <v>심의필 없음</v>
      </c>
      <c r="R93" s="27"/>
      <c r="S93" s="25" t="str">
        <f aca="false">IF(AND(Q93="만료됨",R93="게시중"),"⚠ 만료 광고 게시중",IF(AND(Q93="심의필 없음",R93="게시중"),"⚠ 심의필 없이 게시중",IF(X93="번호불일치","⚠ 번호 불일치",IF(AND(Q93="만료임박",R93="게시중",T93="미결정"),"! 조치 미결정",""))))</f>
        <v/>
      </c>
      <c r="T93" s="27"/>
      <c r="U93" s="27"/>
      <c r="V93" s="27"/>
      <c r="W93" s="29"/>
      <c r="X93" s="27"/>
      <c r="Y93" s="27"/>
      <c r="Z93" s="28"/>
      <c r="AA93" s="26" t="str">
        <f aca="false">IF(OR(K93="",L93=""),"",IF(I93="생보협회","생명보험협회",IF(I93="손보협회","손해보험협회",설정·안내!$B$5))&amp;" 심의필 제"&amp;K93&amp;"호 ("&amp;TEXT(L93,"yyyy.mm.dd")&amp;"~"&amp;TEXT(O93,"yyyy.mm.dd")&amp;") "&amp;설정·안내!$B$6&amp;IF(C93&lt;&gt;""," 설계사 "&amp;B93&amp;" (등록번호 "&amp;C93&amp;")",""))</f>
        <v/>
      </c>
    </row>
    <row r="94" customFormat="false" ht="15" hidden="false" customHeight="false" outlineLevel="0" collapsed="false">
      <c r="A94" s="27"/>
      <c r="B94" s="27"/>
      <c r="C94" s="27"/>
      <c r="D94" s="27"/>
      <c r="E94" s="28"/>
      <c r="F94" s="27"/>
      <c r="G94" s="27"/>
      <c r="H94" s="28"/>
      <c r="I94" s="27"/>
      <c r="J94" s="27"/>
      <c r="K94" s="27"/>
      <c r="L94" s="29"/>
      <c r="M94" s="22" t="str">
        <f aca="false">IF(L94="","",EDATE(L94,12)-1)</f>
        <v/>
      </c>
      <c r="N94" s="29"/>
      <c r="O94" s="22" t="str">
        <f aca="false">IF(M94="","",IF(N94="",M94,MIN(M94,N94-1)))</f>
        <v/>
      </c>
      <c r="P94" s="23" t="str">
        <f aca="false">IF(O94="","",O94-설정·안내!$B$12)</f>
        <v/>
      </c>
      <c r="Q94" s="24" t="str">
        <f aca="false">IF(K94="","심의필 없음",IF(P94="","수령일 없음",IF(P94&lt;0,"만료됨",IF(P94&lt;=설정·안내!$B$8,"만료임박","등록됨"))))</f>
        <v>심의필 없음</v>
      </c>
      <c r="R94" s="27"/>
      <c r="S94" s="25" t="str">
        <f aca="false">IF(AND(Q94="만료됨",R94="게시중"),"⚠ 만료 광고 게시중",IF(AND(Q94="심의필 없음",R94="게시중"),"⚠ 심의필 없이 게시중",IF(X94="번호불일치","⚠ 번호 불일치",IF(AND(Q94="만료임박",R94="게시중",T94="미결정"),"! 조치 미결정",""))))</f>
        <v/>
      </c>
      <c r="T94" s="27"/>
      <c r="U94" s="27"/>
      <c r="V94" s="27"/>
      <c r="W94" s="29"/>
      <c r="X94" s="27"/>
      <c r="Y94" s="27"/>
      <c r="Z94" s="28"/>
      <c r="AA94" s="26" t="str">
        <f aca="false">IF(OR(K94="",L94=""),"",IF(I94="생보협회","생명보험협회",IF(I94="손보협회","손해보험협회",설정·안내!$B$5))&amp;" 심의필 제"&amp;K94&amp;"호 ("&amp;TEXT(L94,"yyyy.mm.dd")&amp;"~"&amp;TEXT(O94,"yyyy.mm.dd")&amp;") "&amp;설정·안내!$B$6&amp;IF(C94&lt;&gt;""," 설계사 "&amp;B94&amp;" (등록번호 "&amp;C94&amp;")",""))</f>
        <v/>
      </c>
    </row>
    <row r="95" customFormat="false" ht="15" hidden="false" customHeight="false" outlineLevel="0" collapsed="false">
      <c r="A95" s="27"/>
      <c r="B95" s="27"/>
      <c r="C95" s="27"/>
      <c r="D95" s="27"/>
      <c r="E95" s="28"/>
      <c r="F95" s="27"/>
      <c r="G95" s="27"/>
      <c r="H95" s="28"/>
      <c r="I95" s="27"/>
      <c r="J95" s="27"/>
      <c r="K95" s="27"/>
      <c r="L95" s="29"/>
      <c r="M95" s="22" t="str">
        <f aca="false">IF(L95="","",EDATE(L95,12)-1)</f>
        <v/>
      </c>
      <c r="N95" s="29"/>
      <c r="O95" s="22" t="str">
        <f aca="false">IF(M95="","",IF(N95="",M95,MIN(M95,N95-1)))</f>
        <v/>
      </c>
      <c r="P95" s="23" t="str">
        <f aca="false">IF(O95="","",O95-설정·안내!$B$12)</f>
        <v/>
      </c>
      <c r="Q95" s="24" t="str">
        <f aca="false">IF(K95="","심의필 없음",IF(P95="","수령일 없음",IF(P95&lt;0,"만료됨",IF(P95&lt;=설정·안내!$B$8,"만료임박","등록됨"))))</f>
        <v>심의필 없음</v>
      </c>
      <c r="R95" s="27"/>
      <c r="S95" s="25" t="str">
        <f aca="false">IF(AND(Q95="만료됨",R95="게시중"),"⚠ 만료 광고 게시중",IF(AND(Q95="심의필 없음",R95="게시중"),"⚠ 심의필 없이 게시중",IF(X95="번호불일치","⚠ 번호 불일치",IF(AND(Q95="만료임박",R95="게시중",T95="미결정"),"! 조치 미결정",""))))</f>
        <v/>
      </c>
      <c r="T95" s="27"/>
      <c r="U95" s="27"/>
      <c r="V95" s="27"/>
      <c r="W95" s="29"/>
      <c r="X95" s="27"/>
      <c r="Y95" s="27"/>
      <c r="Z95" s="28"/>
      <c r="AA95" s="26" t="str">
        <f aca="false">IF(OR(K95="",L95=""),"",IF(I95="생보협회","생명보험협회",IF(I95="손보협회","손해보험협회",설정·안내!$B$5))&amp;" 심의필 제"&amp;K95&amp;"호 ("&amp;TEXT(L95,"yyyy.mm.dd")&amp;"~"&amp;TEXT(O95,"yyyy.mm.dd")&amp;") "&amp;설정·안내!$B$6&amp;IF(C95&lt;&gt;""," 설계사 "&amp;B95&amp;" (등록번호 "&amp;C95&amp;")",""))</f>
        <v/>
      </c>
    </row>
    <row r="96" customFormat="false" ht="15" hidden="false" customHeight="false" outlineLevel="0" collapsed="false">
      <c r="A96" s="27"/>
      <c r="B96" s="27"/>
      <c r="C96" s="27"/>
      <c r="D96" s="27"/>
      <c r="E96" s="28"/>
      <c r="F96" s="27"/>
      <c r="G96" s="27"/>
      <c r="H96" s="28"/>
      <c r="I96" s="27"/>
      <c r="J96" s="27"/>
      <c r="K96" s="27"/>
      <c r="L96" s="29"/>
      <c r="M96" s="22" t="str">
        <f aca="false">IF(L96="","",EDATE(L96,12)-1)</f>
        <v/>
      </c>
      <c r="N96" s="29"/>
      <c r="O96" s="22" t="str">
        <f aca="false">IF(M96="","",IF(N96="",M96,MIN(M96,N96-1)))</f>
        <v/>
      </c>
      <c r="P96" s="23" t="str">
        <f aca="false">IF(O96="","",O96-설정·안내!$B$12)</f>
        <v/>
      </c>
      <c r="Q96" s="24" t="str">
        <f aca="false">IF(K96="","심의필 없음",IF(P96="","수령일 없음",IF(P96&lt;0,"만료됨",IF(P96&lt;=설정·안내!$B$8,"만료임박","등록됨"))))</f>
        <v>심의필 없음</v>
      </c>
      <c r="R96" s="27"/>
      <c r="S96" s="25" t="str">
        <f aca="false">IF(AND(Q96="만료됨",R96="게시중"),"⚠ 만료 광고 게시중",IF(AND(Q96="심의필 없음",R96="게시중"),"⚠ 심의필 없이 게시중",IF(X96="번호불일치","⚠ 번호 불일치",IF(AND(Q96="만료임박",R96="게시중",T96="미결정"),"! 조치 미결정",""))))</f>
        <v/>
      </c>
      <c r="T96" s="27"/>
      <c r="U96" s="27"/>
      <c r="V96" s="27"/>
      <c r="W96" s="29"/>
      <c r="X96" s="27"/>
      <c r="Y96" s="27"/>
      <c r="Z96" s="28"/>
      <c r="AA96" s="26" t="str">
        <f aca="false">IF(OR(K96="",L96=""),"",IF(I96="생보협회","생명보험협회",IF(I96="손보협회","손해보험협회",설정·안내!$B$5))&amp;" 심의필 제"&amp;K96&amp;"호 ("&amp;TEXT(L96,"yyyy.mm.dd")&amp;"~"&amp;TEXT(O96,"yyyy.mm.dd")&amp;") "&amp;설정·안내!$B$6&amp;IF(C96&lt;&gt;""," 설계사 "&amp;B96&amp;" (등록번호 "&amp;C96&amp;")",""))</f>
        <v/>
      </c>
    </row>
    <row r="97" customFormat="false" ht="15" hidden="false" customHeight="false" outlineLevel="0" collapsed="false">
      <c r="A97" s="27"/>
      <c r="B97" s="27"/>
      <c r="C97" s="27"/>
      <c r="D97" s="27"/>
      <c r="E97" s="28"/>
      <c r="F97" s="27"/>
      <c r="G97" s="27"/>
      <c r="H97" s="28"/>
      <c r="I97" s="27"/>
      <c r="J97" s="27"/>
      <c r="K97" s="27"/>
      <c r="L97" s="29"/>
      <c r="M97" s="22" t="str">
        <f aca="false">IF(L97="","",EDATE(L97,12)-1)</f>
        <v/>
      </c>
      <c r="N97" s="29"/>
      <c r="O97" s="22" t="str">
        <f aca="false">IF(M97="","",IF(N97="",M97,MIN(M97,N97-1)))</f>
        <v/>
      </c>
      <c r="P97" s="23" t="str">
        <f aca="false">IF(O97="","",O97-설정·안내!$B$12)</f>
        <v/>
      </c>
      <c r="Q97" s="24" t="str">
        <f aca="false">IF(K97="","심의필 없음",IF(P97="","수령일 없음",IF(P97&lt;0,"만료됨",IF(P97&lt;=설정·안내!$B$8,"만료임박","등록됨"))))</f>
        <v>심의필 없음</v>
      </c>
      <c r="R97" s="27"/>
      <c r="S97" s="25" t="str">
        <f aca="false">IF(AND(Q97="만료됨",R97="게시중"),"⚠ 만료 광고 게시중",IF(AND(Q97="심의필 없음",R97="게시중"),"⚠ 심의필 없이 게시중",IF(X97="번호불일치","⚠ 번호 불일치",IF(AND(Q97="만료임박",R97="게시중",T97="미결정"),"! 조치 미결정",""))))</f>
        <v/>
      </c>
      <c r="T97" s="27"/>
      <c r="U97" s="27"/>
      <c r="V97" s="27"/>
      <c r="W97" s="29"/>
      <c r="X97" s="27"/>
      <c r="Y97" s="27"/>
      <c r="Z97" s="28"/>
      <c r="AA97" s="26" t="str">
        <f aca="false">IF(OR(K97="",L97=""),"",IF(I97="생보협회","생명보험협회",IF(I97="손보협회","손해보험협회",설정·안내!$B$5))&amp;" 심의필 제"&amp;K97&amp;"호 ("&amp;TEXT(L97,"yyyy.mm.dd")&amp;"~"&amp;TEXT(O97,"yyyy.mm.dd")&amp;") "&amp;설정·안내!$B$6&amp;IF(C97&lt;&gt;""," 설계사 "&amp;B97&amp;" (등록번호 "&amp;C97&amp;")",""))</f>
        <v/>
      </c>
    </row>
    <row r="98" customFormat="false" ht="15" hidden="false" customHeight="false" outlineLevel="0" collapsed="false">
      <c r="A98" s="27"/>
      <c r="B98" s="27"/>
      <c r="C98" s="27"/>
      <c r="D98" s="27"/>
      <c r="E98" s="28"/>
      <c r="F98" s="27"/>
      <c r="G98" s="27"/>
      <c r="H98" s="28"/>
      <c r="I98" s="27"/>
      <c r="J98" s="27"/>
      <c r="K98" s="27"/>
      <c r="L98" s="29"/>
      <c r="M98" s="22" t="str">
        <f aca="false">IF(L98="","",EDATE(L98,12)-1)</f>
        <v/>
      </c>
      <c r="N98" s="29"/>
      <c r="O98" s="22" t="str">
        <f aca="false">IF(M98="","",IF(N98="",M98,MIN(M98,N98-1)))</f>
        <v/>
      </c>
      <c r="P98" s="23" t="str">
        <f aca="false">IF(O98="","",O98-설정·안내!$B$12)</f>
        <v/>
      </c>
      <c r="Q98" s="24" t="str">
        <f aca="false">IF(K98="","심의필 없음",IF(P98="","수령일 없음",IF(P98&lt;0,"만료됨",IF(P98&lt;=설정·안내!$B$8,"만료임박","등록됨"))))</f>
        <v>심의필 없음</v>
      </c>
      <c r="R98" s="27"/>
      <c r="S98" s="25" t="str">
        <f aca="false">IF(AND(Q98="만료됨",R98="게시중"),"⚠ 만료 광고 게시중",IF(AND(Q98="심의필 없음",R98="게시중"),"⚠ 심의필 없이 게시중",IF(X98="번호불일치","⚠ 번호 불일치",IF(AND(Q98="만료임박",R98="게시중",T98="미결정"),"! 조치 미결정",""))))</f>
        <v/>
      </c>
      <c r="T98" s="27"/>
      <c r="U98" s="27"/>
      <c r="V98" s="27"/>
      <c r="W98" s="29"/>
      <c r="X98" s="27"/>
      <c r="Y98" s="27"/>
      <c r="Z98" s="28"/>
      <c r="AA98" s="26" t="str">
        <f aca="false">IF(OR(K98="",L98=""),"",IF(I98="생보협회","생명보험협회",IF(I98="손보협회","손해보험협회",설정·안내!$B$5))&amp;" 심의필 제"&amp;K98&amp;"호 ("&amp;TEXT(L98,"yyyy.mm.dd")&amp;"~"&amp;TEXT(O98,"yyyy.mm.dd")&amp;") "&amp;설정·안내!$B$6&amp;IF(C98&lt;&gt;""," 설계사 "&amp;B98&amp;" (등록번호 "&amp;C98&amp;")",""))</f>
        <v/>
      </c>
    </row>
    <row r="99" customFormat="false" ht="15" hidden="false" customHeight="false" outlineLevel="0" collapsed="false">
      <c r="A99" s="27"/>
      <c r="B99" s="27"/>
      <c r="C99" s="27"/>
      <c r="D99" s="27"/>
      <c r="E99" s="28"/>
      <c r="F99" s="27"/>
      <c r="G99" s="27"/>
      <c r="H99" s="28"/>
      <c r="I99" s="27"/>
      <c r="J99" s="27"/>
      <c r="K99" s="27"/>
      <c r="L99" s="29"/>
      <c r="M99" s="22" t="str">
        <f aca="false">IF(L99="","",EDATE(L99,12)-1)</f>
        <v/>
      </c>
      <c r="N99" s="29"/>
      <c r="O99" s="22" t="str">
        <f aca="false">IF(M99="","",IF(N99="",M99,MIN(M99,N99-1)))</f>
        <v/>
      </c>
      <c r="P99" s="23" t="str">
        <f aca="false">IF(O99="","",O99-설정·안내!$B$12)</f>
        <v/>
      </c>
      <c r="Q99" s="24" t="str">
        <f aca="false">IF(K99="","심의필 없음",IF(P99="","수령일 없음",IF(P99&lt;0,"만료됨",IF(P99&lt;=설정·안내!$B$8,"만료임박","등록됨"))))</f>
        <v>심의필 없음</v>
      </c>
      <c r="R99" s="27"/>
      <c r="S99" s="25" t="str">
        <f aca="false">IF(AND(Q99="만료됨",R99="게시중"),"⚠ 만료 광고 게시중",IF(AND(Q99="심의필 없음",R99="게시중"),"⚠ 심의필 없이 게시중",IF(X99="번호불일치","⚠ 번호 불일치",IF(AND(Q99="만료임박",R99="게시중",T99="미결정"),"! 조치 미결정",""))))</f>
        <v/>
      </c>
      <c r="T99" s="27"/>
      <c r="U99" s="27"/>
      <c r="V99" s="27"/>
      <c r="W99" s="29"/>
      <c r="X99" s="27"/>
      <c r="Y99" s="27"/>
      <c r="Z99" s="28"/>
      <c r="AA99" s="26" t="str">
        <f aca="false">IF(OR(K99="",L99=""),"",IF(I99="생보협회","생명보험협회",IF(I99="손보협회","손해보험협회",설정·안내!$B$5))&amp;" 심의필 제"&amp;K99&amp;"호 ("&amp;TEXT(L99,"yyyy.mm.dd")&amp;"~"&amp;TEXT(O99,"yyyy.mm.dd")&amp;") "&amp;설정·안내!$B$6&amp;IF(C99&lt;&gt;""," 설계사 "&amp;B99&amp;" (등록번호 "&amp;C99&amp;")",""))</f>
        <v/>
      </c>
    </row>
    <row r="100" customFormat="false" ht="15" hidden="false" customHeight="false" outlineLevel="0" collapsed="false">
      <c r="A100" s="27"/>
      <c r="B100" s="27"/>
      <c r="C100" s="27"/>
      <c r="D100" s="27"/>
      <c r="E100" s="28"/>
      <c r="F100" s="27"/>
      <c r="G100" s="27"/>
      <c r="H100" s="28"/>
      <c r="I100" s="27"/>
      <c r="J100" s="27"/>
      <c r="K100" s="27"/>
      <c r="L100" s="29"/>
      <c r="M100" s="22" t="str">
        <f aca="false">IF(L100="","",EDATE(L100,12)-1)</f>
        <v/>
      </c>
      <c r="N100" s="29"/>
      <c r="O100" s="22" t="str">
        <f aca="false">IF(M100="","",IF(N100="",M100,MIN(M100,N100-1)))</f>
        <v/>
      </c>
      <c r="P100" s="23" t="str">
        <f aca="false">IF(O100="","",O100-설정·안내!$B$12)</f>
        <v/>
      </c>
      <c r="Q100" s="24" t="str">
        <f aca="false">IF(K100="","심의필 없음",IF(P100="","수령일 없음",IF(P100&lt;0,"만료됨",IF(P100&lt;=설정·안내!$B$8,"만료임박","등록됨"))))</f>
        <v>심의필 없음</v>
      </c>
      <c r="R100" s="27"/>
      <c r="S100" s="25" t="str">
        <f aca="false">IF(AND(Q100="만료됨",R100="게시중"),"⚠ 만료 광고 게시중",IF(AND(Q100="심의필 없음",R100="게시중"),"⚠ 심의필 없이 게시중",IF(X100="번호불일치","⚠ 번호 불일치",IF(AND(Q100="만료임박",R100="게시중",T100="미결정"),"! 조치 미결정",""))))</f>
        <v/>
      </c>
      <c r="T100" s="27"/>
      <c r="U100" s="27"/>
      <c r="V100" s="27"/>
      <c r="W100" s="29"/>
      <c r="X100" s="27"/>
      <c r="Y100" s="27"/>
      <c r="Z100" s="28"/>
      <c r="AA100" s="26" t="str">
        <f aca="false">IF(OR(K100="",L100=""),"",IF(I100="생보협회","생명보험협회",IF(I100="손보협회","손해보험협회",설정·안내!$B$5))&amp;" 심의필 제"&amp;K100&amp;"호 ("&amp;TEXT(L100,"yyyy.mm.dd")&amp;"~"&amp;TEXT(O100,"yyyy.mm.dd")&amp;") "&amp;설정·안내!$B$6&amp;IF(C100&lt;&gt;""," 설계사 "&amp;B100&amp;" (등록번호 "&amp;C100&amp;")",""))</f>
        <v/>
      </c>
    </row>
    <row r="101" customFormat="false" ht="15" hidden="false" customHeight="false" outlineLevel="0" collapsed="false">
      <c r="A101" s="27"/>
      <c r="B101" s="27"/>
      <c r="C101" s="27"/>
      <c r="D101" s="27"/>
      <c r="E101" s="28"/>
      <c r="F101" s="27"/>
      <c r="G101" s="27"/>
      <c r="H101" s="28"/>
      <c r="I101" s="27"/>
      <c r="J101" s="27"/>
      <c r="K101" s="27"/>
      <c r="L101" s="29"/>
      <c r="M101" s="22" t="str">
        <f aca="false">IF(L101="","",EDATE(L101,12)-1)</f>
        <v/>
      </c>
      <c r="N101" s="29"/>
      <c r="O101" s="22" t="str">
        <f aca="false">IF(M101="","",IF(N101="",M101,MIN(M101,N101-1)))</f>
        <v/>
      </c>
      <c r="P101" s="23" t="str">
        <f aca="false">IF(O101="","",O101-설정·안내!$B$12)</f>
        <v/>
      </c>
      <c r="Q101" s="24" t="str">
        <f aca="false">IF(K101="","심의필 없음",IF(P101="","수령일 없음",IF(P101&lt;0,"만료됨",IF(P101&lt;=설정·안내!$B$8,"만료임박","등록됨"))))</f>
        <v>심의필 없음</v>
      </c>
      <c r="R101" s="27"/>
      <c r="S101" s="25" t="str">
        <f aca="false">IF(AND(Q101="만료됨",R101="게시중"),"⚠ 만료 광고 게시중",IF(AND(Q101="심의필 없음",R101="게시중"),"⚠ 심의필 없이 게시중",IF(X101="번호불일치","⚠ 번호 불일치",IF(AND(Q101="만료임박",R101="게시중",T101="미결정"),"! 조치 미결정",""))))</f>
        <v/>
      </c>
      <c r="T101" s="27"/>
      <c r="U101" s="27"/>
      <c r="V101" s="27"/>
      <c r="W101" s="29"/>
      <c r="X101" s="27"/>
      <c r="Y101" s="27"/>
      <c r="Z101" s="28"/>
      <c r="AA101" s="26" t="str">
        <f aca="false">IF(OR(K101="",L101=""),"",IF(I101="생보협회","생명보험협회",IF(I101="손보협회","손해보험협회",설정·안내!$B$5))&amp;" 심의필 제"&amp;K101&amp;"호 ("&amp;TEXT(L101,"yyyy.mm.dd")&amp;"~"&amp;TEXT(O101,"yyyy.mm.dd")&amp;") "&amp;설정·안내!$B$6&amp;IF(C101&lt;&gt;""," 설계사 "&amp;B101&amp;" (등록번호 "&amp;C101&amp;")",""))</f>
        <v/>
      </c>
    </row>
    <row r="102" customFormat="false" ht="15" hidden="false" customHeight="false" outlineLevel="0" collapsed="false">
      <c r="A102" s="27"/>
      <c r="B102" s="27"/>
      <c r="C102" s="27"/>
      <c r="D102" s="27"/>
      <c r="E102" s="28"/>
      <c r="F102" s="27"/>
      <c r="G102" s="27"/>
      <c r="H102" s="28"/>
      <c r="I102" s="27"/>
      <c r="J102" s="27"/>
      <c r="K102" s="27"/>
      <c r="L102" s="29"/>
      <c r="M102" s="22" t="str">
        <f aca="false">IF(L102="","",EDATE(L102,12)-1)</f>
        <v/>
      </c>
      <c r="N102" s="29"/>
      <c r="O102" s="22" t="str">
        <f aca="false">IF(M102="","",IF(N102="",M102,MIN(M102,N102-1)))</f>
        <v/>
      </c>
      <c r="P102" s="23" t="str">
        <f aca="false">IF(O102="","",O102-설정·안내!$B$12)</f>
        <v/>
      </c>
      <c r="Q102" s="24" t="str">
        <f aca="false">IF(K102="","심의필 없음",IF(P102="","수령일 없음",IF(P102&lt;0,"만료됨",IF(P102&lt;=설정·안내!$B$8,"만료임박","등록됨"))))</f>
        <v>심의필 없음</v>
      </c>
      <c r="R102" s="27"/>
      <c r="S102" s="25" t="str">
        <f aca="false">IF(AND(Q102="만료됨",R102="게시중"),"⚠ 만료 광고 게시중",IF(AND(Q102="심의필 없음",R102="게시중"),"⚠ 심의필 없이 게시중",IF(X102="번호불일치","⚠ 번호 불일치",IF(AND(Q102="만료임박",R102="게시중",T102="미결정"),"! 조치 미결정",""))))</f>
        <v/>
      </c>
      <c r="T102" s="27"/>
      <c r="U102" s="27"/>
      <c r="V102" s="27"/>
      <c r="W102" s="29"/>
      <c r="X102" s="27"/>
      <c r="Y102" s="27"/>
      <c r="Z102" s="28"/>
      <c r="AA102" s="26" t="str">
        <f aca="false">IF(OR(K102="",L102=""),"",IF(I102="생보협회","생명보험협회",IF(I102="손보협회","손해보험협회",설정·안내!$B$5))&amp;" 심의필 제"&amp;K102&amp;"호 ("&amp;TEXT(L102,"yyyy.mm.dd")&amp;"~"&amp;TEXT(O102,"yyyy.mm.dd")&amp;") "&amp;설정·안내!$B$6&amp;IF(C102&lt;&gt;""," 설계사 "&amp;B102&amp;" (등록번호 "&amp;C102&amp;")",""))</f>
        <v/>
      </c>
    </row>
    <row r="103" customFormat="false" ht="15" hidden="false" customHeight="false" outlineLevel="0" collapsed="false">
      <c r="A103" s="27"/>
      <c r="B103" s="27"/>
      <c r="C103" s="27"/>
      <c r="D103" s="27"/>
      <c r="E103" s="28"/>
      <c r="F103" s="27"/>
      <c r="G103" s="27"/>
      <c r="H103" s="28"/>
      <c r="I103" s="27"/>
      <c r="J103" s="27"/>
      <c r="K103" s="27"/>
      <c r="L103" s="29"/>
      <c r="M103" s="22" t="str">
        <f aca="false">IF(L103="","",EDATE(L103,12)-1)</f>
        <v/>
      </c>
      <c r="N103" s="29"/>
      <c r="O103" s="22" t="str">
        <f aca="false">IF(M103="","",IF(N103="",M103,MIN(M103,N103-1)))</f>
        <v/>
      </c>
      <c r="P103" s="23" t="str">
        <f aca="false">IF(O103="","",O103-설정·안내!$B$12)</f>
        <v/>
      </c>
      <c r="Q103" s="24" t="str">
        <f aca="false">IF(K103="","심의필 없음",IF(P103="","수령일 없음",IF(P103&lt;0,"만료됨",IF(P103&lt;=설정·안내!$B$8,"만료임박","등록됨"))))</f>
        <v>심의필 없음</v>
      </c>
      <c r="R103" s="27"/>
      <c r="S103" s="25" t="str">
        <f aca="false">IF(AND(Q103="만료됨",R103="게시중"),"⚠ 만료 광고 게시중",IF(AND(Q103="심의필 없음",R103="게시중"),"⚠ 심의필 없이 게시중",IF(X103="번호불일치","⚠ 번호 불일치",IF(AND(Q103="만료임박",R103="게시중",T103="미결정"),"! 조치 미결정",""))))</f>
        <v/>
      </c>
      <c r="T103" s="27"/>
      <c r="U103" s="27"/>
      <c r="V103" s="27"/>
      <c r="W103" s="29"/>
      <c r="X103" s="27"/>
      <c r="Y103" s="27"/>
      <c r="Z103" s="28"/>
      <c r="AA103" s="26" t="str">
        <f aca="false">IF(OR(K103="",L103=""),"",IF(I103="생보협회","생명보험협회",IF(I103="손보협회","손해보험협회",설정·안내!$B$5))&amp;" 심의필 제"&amp;K103&amp;"호 ("&amp;TEXT(L103,"yyyy.mm.dd")&amp;"~"&amp;TEXT(O103,"yyyy.mm.dd")&amp;") "&amp;설정·안내!$B$6&amp;IF(C103&lt;&gt;""," 설계사 "&amp;B103&amp;" (등록번호 "&amp;C103&amp;")",""))</f>
        <v/>
      </c>
    </row>
    <row r="104" customFormat="false" ht="15" hidden="false" customHeight="false" outlineLevel="0" collapsed="false">
      <c r="A104" s="27"/>
      <c r="B104" s="27"/>
      <c r="C104" s="27"/>
      <c r="D104" s="27"/>
      <c r="E104" s="28"/>
      <c r="F104" s="27"/>
      <c r="G104" s="27"/>
      <c r="H104" s="28"/>
      <c r="I104" s="27"/>
      <c r="J104" s="27"/>
      <c r="K104" s="27"/>
      <c r="L104" s="29"/>
      <c r="M104" s="22" t="str">
        <f aca="false">IF(L104="","",EDATE(L104,12)-1)</f>
        <v/>
      </c>
      <c r="N104" s="29"/>
      <c r="O104" s="22" t="str">
        <f aca="false">IF(M104="","",IF(N104="",M104,MIN(M104,N104-1)))</f>
        <v/>
      </c>
      <c r="P104" s="23" t="str">
        <f aca="false">IF(O104="","",O104-설정·안내!$B$12)</f>
        <v/>
      </c>
      <c r="Q104" s="24" t="str">
        <f aca="false">IF(K104="","심의필 없음",IF(P104="","수령일 없음",IF(P104&lt;0,"만료됨",IF(P104&lt;=설정·안내!$B$8,"만료임박","등록됨"))))</f>
        <v>심의필 없음</v>
      </c>
      <c r="R104" s="27"/>
      <c r="S104" s="25" t="str">
        <f aca="false">IF(AND(Q104="만료됨",R104="게시중"),"⚠ 만료 광고 게시중",IF(AND(Q104="심의필 없음",R104="게시중"),"⚠ 심의필 없이 게시중",IF(X104="번호불일치","⚠ 번호 불일치",IF(AND(Q104="만료임박",R104="게시중",T104="미결정"),"! 조치 미결정",""))))</f>
        <v/>
      </c>
      <c r="T104" s="27"/>
      <c r="U104" s="27"/>
      <c r="V104" s="27"/>
      <c r="W104" s="29"/>
      <c r="X104" s="27"/>
      <c r="Y104" s="27"/>
      <c r="Z104" s="28"/>
      <c r="AA104" s="26" t="str">
        <f aca="false">IF(OR(K104="",L104=""),"",IF(I104="생보협회","생명보험협회",IF(I104="손보협회","손해보험협회",설정·안내!$B$5))&amp;" 심의필 제"&amp;K104&amp;"호 ("&amp;TEXT(L104,"yyyy.mm.dd")&amp;"~"&amp;TEXT(O104,"yyyy.mm.dd")&amp;") "&amp;설정·안내!$B$6&amp;IF(C104&lt;&gt;""," 설계사 "&amp;B104&amp;" (등록번호 "&amp;C104&amp;")",""))</f>
        <v/>
      </c>
    </row>
    <row r="105" customFormat="false" ht="15" hidden="false" customHeight="false" outlineLevel="0" collapsed="false">
      <c r="A105" s="27"/>
      <c r="B105" s="27"/>
      <c r="C105" s="27"/>
      <c r="D105" s="27"/>
      <c r="E105" s="28"/>
      <c r="F105" s="27"/>
      <c r="G105" s="27"/>
      <c r="H105" s="28"/>
      <c r="I105" s="27"/>
      <c r="J105" s="27"/>
      <c r="K105" s="27"/>
      <c r="L105" s="29"/>
      <c r="M105" s="22" t="str">
        <f aca="false">IF(L105="","",EDATE(L105,12)-1)</f>
        <v/>
      </c>
      <c r="N105" s="29"/>
      <c r="O105" s="22" t="str">
        <f aca="false">IF(M105="","",IF(N105="",M105,MIN(M105,N105-1)))</f>
        <v/>
      </c>
      <c r="P105" s="23" t="str">
        <f aca="false">IF(O105="","",O105-설정·안내!$B$12)</f>
        <v/>
      </c>
      <c r="Q105" s="24" t="str">
        <f aca="false">IF(K105="","심의필 없음",IF(P105="","수령일 없음",IF(P105&lt;0,"만료됨",IF(P105&lt;=설정·안내!$B$8,"만료임박","등록됨"))))</f>
        <v>심의필 없음</v>
      </c>
      <c r="R105" s="27"/>
      <c r="S105" s="25" t="str">
        <f aca="false">IF(AND(Q105="만료됨",R105="게시중"),"⚠ 만료 광고 게시중",IF(AND(Q105="심의필 없음",R105="게시중"),"⚠ 심의필 없이 게시중",IF(X105="번호불일치","⚠ 번호 불일치",IF(AND(Q105="만료임박",R105="게시중",T105="미결정"),"! 조치 미결정",""))))</f>
        <v/>
      </c>
      <c r="T105" s="27"/>
      <c r="U105" s="27"/>
      <c r="V105" s="27"/>
      <c r="W105" s="29"/>
      <c r="X105" s="27"/>
      <c r="Y105" s="27"/>
      <c r="Z105" s="28"/>
      <c r="AA105" s="26" t="str">
        <f aca="false">IF(OR(K105="",L105=""),"",IF(I105="생보협회","생명보험협회",IF(I105="손보협회","손해보험협회",설정·안내!$B$5))&amp;" 심의필 제"&amp;K105&amp;"호 ("&amp;TEXT(L105,"yyyy.mm.dd")&amp;"~"&amp;TEXT(O105,"yyyy.mm.dd")&amp;") "&amp;설정·안내!$B$6&amp;IF(C105&lt;&gt;""," 설계사 "&amp;B105&amp;" (등록번호 "&amp;C105&amp;")",""))</f>
        <v/>
      </c>
    </row>
    <row r="106" customFormat="false" ht="15" hidden="false" customHeight="false" outlineLevel="0" collapsed="false">
      <c r="A106" s="27"/>
      <c r="B106" s="27"/>
      <c r="C106" s="27"/>
      <c r="D106" s="27"/>
      <c r="E106" s="28"/>
      <c r="F106" s="27"/>
      <c r="G106" s="27"/>
      <c r="H106" s="28"/>
      <c r="I106" s="27"/>
      <c r="J106" s="27"/>
      <c r="K106" s="27"/>
      <c r="L106" s="29"/>
      <c r="M106" s="22" t="str">
        <f aca="false">IF(L106="","",EDATE(L106,12)-1)</f>
        <v/>
      </c>
      <c r="N106" s="29"/>
      <c r="O106" s="22" t="str">
        <f aca="false">IF(M106="","",IF(N106="",M106,MIN(M106,N106-1)))</f>
        <v/>
      </c>
      <c r="P106" s="23" t="str">
        <f aca="false">IF(O106="","",O106-설정·안내!$B$12)</f>
        <v/>
      </c>
      <c r="Q106" s="24" t="str">
        <f aca="false">IF(K106="","심의필 없음",IF(P106="","수령일 없음",IF(P106&lt;0,"만료됨",IF(P106&lt;=설정·안내!$B$8,"만료임박","등록됨"))))</f>
        <v>심의필 없음</v>
      </c>
      <c r="R106" s="27"/>
      <c r="S106" s="25" t="str">
        <f aca="false">IF(AND(Q106="만료됨",R106="게시중"),"⚠ 만료 광고 게시중",IF(AND(Q106="심의필 없음",R106="게시중"),"⚠ 심의필 없이 게시중",IF(X106="번호불일치","⚠ 번호 불일치",IF(AND(Q106="만료임박",R106="게시중",T106="미결정"),"! 조치 미결정",""))))</f>
        <v/>
      </c>
      <c r="T106" s="27"/>
      <c r="U106" s="27"/>
      <c r="V106" s="27"/>
      <c r="W106" s="29"/>
      <c r="X106" s="27"/>
      <c r="Y106" s="27"/>
      <c r="Z106" s="28"/>
      <c r="AA106" s="26" t="str">
        <f aca="false">IF(OR(K106="",L106=""),"",IF(I106="생보협회","생명보험협회",IF(I106="손보협회","손해보험협회",설정·안내!$B$5))&amp;" 심의필 제"&amp;K106&amp;"호 ("&amp;TEXT(L106,"yyyy.mm.dd")&amp;"~"&amp;TEXT(O106,"yyyy.mm.dd")&amp;") "&amp;설정·안내!$B$6&amp;IF(C106&lt;&gt;""," 설계사 "&amp;B106&amp;" (등록번호 "&amp;C106&amp;")",""))</f>
        <v/>
      </c>
    </row>
    <row r="107" customFormat="false" ht="15" hidden="false" customHeight="false" outlineLevel="0" collapsed="false">
      <c r="A107" s="27"/>
      <c r="B107" s="27"/>
      <c r="C107" s="27"/>
      <c r="D107" s="27"/>
      <c r="E107" s="28"/>
      <c r="F107" s="27"/>
      <c r="G107" s="27"/>
      <c r="H107" s="28"/>
      <c r="I107" s="27"/>
      <c r="J107" s="27"/>
      <c r="K107" s="27"/>
      <c r="L107" s="29"/>
      <c r="M107" s="22" t="str">
        <f aca="false">IF(L107="","",EDATE(L107,12)-1)</f>
        <v/>
      </c>
      <c r="N107" s="29"/>
      <c r="O107" s="22" t="str">
        <f aca="false">IF(M107="","",IF(N107="",M107,MIN(M107,N107-1)))</f>
        <v/>
      </c>
      <c r="P107" s="23" t="str">
        <f aca="false">IF(O107="","",O107-설정·안내!$B$12)</f>
        <v/>
      </c>
      <c r="Q107" s="24" t="str">
        <f aca="false">IF(K107="","심의필 없음",IF(P107="","수령일 없음",IF(P107&lt;0,"만료됨",IF(P107&lt;=설정·안내!$B$8,"만료임박","등록됨"))))</f>
        <v>심의필 없음</v>
      </c>
      <c r="R107" s="27"/>
      <c r="S107" s="25" t="str">
        <f aca="false">IF(AND(Q107="만료됨",R107="게시중"),"⚠ 만료 광고 게시중",IF(AND(Q107="심의필 없음",R107="게시중"),"⚠ 심의필 없이 게시중",IF(X107="번호불일치","⚠ 번호 불일치",IF(AND(Q107="만료임박",R107="게시중",T107="미결정"),"! 조치 미결정",""))))</f>
        <v/>
      </c>
      <c r="T107" s="27"/>
      <c r="U107" s="27"/>
      <c r="V107" s="27"/>
      <c r="W107" s="29"/>
      <c r="X107" s="27"/>
      <c r="Y107" s="27"/>
      <c r="Z107" s="28"/>
      <c r="AA107" s="26" t="str">
        <f aca="false">IF(OR(K107="",L107=""),"",IF(I107="생보협회","생명보험협회",IF(I107="손보협회","손해보험협회",설정·안내!$B$5))&amp;" 심의필 제"&amp;K107&amp;"호 ("&amp;TEXT(L107,"yyyy.mm.dd")&amp;"~"&amp;TEXT(O107,"yyyy.mm.dd")&amp;") "&amp;설정·안내!$B$6&amp;IF(C107&lt;&gt;""," 설계사 "&amp;B107&amp;" (등록번호 "&amp;C107&amp;")",""))</f>
        <v/>
      </c>
    </row>
    <row r="108" customFormat="false" ht="15" hidden="false" customHeight="false" outlineLevel="0" collapsed="false">
      <c r="A108" s="27"/>
      <c r="B108" s="27"/>
      <c r="C108" s="27"/>
      <c r="D108" s="27"/>
      <c r="E108" s="28"/>
      <c r="F108" s="27"/>
      <c r="G108" s="27"/>
      <c r="H108" s="28"/>
      <c r="I108" s="27"/>
      <c r="J108" s="27"/>
      <c r="K108" s="27"/>
      <c r="L108" s="29"/>
      <c r="M108" s="22" t="str">
        <f aca="false">IF(L108="","",EDATE(L108,12)-1)</f>
        <v/>
      </c>
      <c r="N108" s="29"/>
      <c r="O108" s="22" t="str">
        <f aca="false">IF(M108="","",IF(N108="",M108,MIN(M108,N108-1)))</f>
        <v/>
      </c>
      <c r="P108" s="23" t="str">
        <f aca="false">IF(O108="","",O108-설정·안내!$B$12)</f>
        <v/>
      </c>
      <c r="Q108" s="24" t="str">
        <f aca="false">IF(K108="","심의필 없음",IF(P108="","수령일 없음",IF(P108&lt;0,"만료됨",IF(P108&lt;=설정·안내!$B$8,"만료임박","등록됨"))))</f>
        <v>심의필 없음</v>
      </c>
      <c r="R108" s="27"/>
      <c r="S108" s="25" t="str">
        <f aca="false">IF(AND(Q108="만료됨",R108="게시중"),"⚠ 만료 광고 게시중",IF(AND(Q108="심의필 없음",R108="게시중"),"⚠ 심의필 없이 게시중",IF(X108="번호불일치","⚠ 번호 불일치",IF(AND(Q108="만료임박",R108="게시중",T108="미결정"),"! 조치 미결정",""))))</f>
        <v/>
      </c>
      <c r="T108" s="27"/>
      <c r="U108" s="27"/>
      <c r="V108" s="27"/>
      <c r="W108" s="29"/>
      <c r="X108" s="27"/>
      <c r="Y108" s="27"/>
      <c r="Z108" s="28"/>
      <c r="AA108" s="26" t="str">
        <f aca="false">IF(OR(K108="",L108=""),"",IF(I108="생보협회","생명보험협회",IF(I108="손보협회","손해보험협회",설정·안내!$B$5))&amp;" 심의필 제"&amp;K108&amp;"호 ("&amp;TEXT(L108,"yyyy.mm.dd")&amp;"~"&amp;TEXT(O108,"yyyy.mm.dd")&amp;") "&amp;설정·안내!$B$6&amp;IF(C108&lt;&gt;""," 설계사 "&amp;B108&amp;" (등록번호 "&amp;C108&amp;")",""))</f>
        <v/>
      </c>
    </row>
    <row r="109" customFormat="false" ht="15" hidden="false" customHeight="false" outlineLevel="0" collapsed="false">
      <c r="A109" s="27"/>
      <c r="B109" s="27"/>
      <c r="C109" s="27"/>
      <c r="D109" s="27"/>
      <c r="E109" s="28"/>
      <c r="F109" s="27"/>
      <c r="G109" s="27"/>
      <c r="H109" s="28"/>
      <c r="I109" s="27"/>
      <c r="J109" s="27"/>
      <c r="K109" s="27"/>
      <c r="L109" s="29"/>
      <c r="M109" s="22" t="str">
        <f aca="false">IF(L109="","",EDATE(L109,12)-1)</f>
        <v/>
      </c>
      <c r="N109" s="29"/>
      <c r="O109" s="22" t="str">
        <f aca="false">IF(M109="","",IF(N109="",M109,MIN(M109,N109-1)))</f>
        <v/>
      </c>
      <c r="P109" s="23" t="str">
        <f aca="false">IF(O109="","",O109-설정·안내!$B$12)</f>
        <v/>
      </c>
      <c r="Q109" s="24" t="str">
        <f aca="false">IF(K109="","심의필 없음",IF(P109="","수령일 없음",IF(P109&lt;0,"만료됨",IF(P109&lt;=설정·안내!$B$8,"만료임박","등록됨"))))</f>
        <v>심의필 없음</v>
      </c>
      <c r="R109" s="27"/>
      <c r="S109" s="25" t="str">
        <f aca="false">IF(AND(Q109="만료됨",R109="게시중"),"⚠ 만료 광고 게시중",IF(AND(Q109="심의필 없음",R109="게시중"),"⚠ 심의필 없이 게시중",IF(X109="번호불일치","⚠ 번호 불일치",IF(AND(Q109="만료임박",R109="게시중",T109="미결정"),"! 조치 미결정",""))))</f>
        <v/>
      </c>
      <c r="T109" s="27"/>
      <c r="U109" s="27"/>
      <c r="V109" s="27"/>
      <c r="W109" s="29"/>
      <c r="X109" s="27"/>
      <c r="Y109" s="27"/>
      <c r="Z109" s="28"/>
      <c r="AA109" s="26" t="str">
        <f aca="false">IF(OR(K109="",L109=""),"",IF(I109="생보협회","생명보험협회",IF(I109="손보협회","손해보험협회",설정·안내!$B$5))&amp;" 심의필 제"&amp;K109&amp;"호 ("&amp;TEXT(L109,"yyyy.mm.dd")&amp;"~"&amp;TEXT(O109,"yyyy.mm.dd")&amp;") "&amp;설정·안내!$B$6&amp;IF(C109&lt;&gt;""," 설계사 "&amp;B109&amp;" (등록번호 "&amp;C109&amp;")",""))</f>
        <v/>
      </c>
    </row>
    <row r="110" customFormat="false" ht="15" hidden="false" customHeight="false" outlineLevel="0" collapsed="false">
      <c r="A110" s="27"/>
      <c r="B110" s="27"/>
      <c r="C110" s="27"/>
      <c r="D110" s="27"/>
      <c r="E110" s="28"/>
      <c r="F110" s="27"/>
      <c r="G110" s="27"/>
      <c r="H110" s="28"/>
      <c r="I110" s="27"/>
      <c r="J110" s="27"/>
      <c r="K110" s="27"/>
      <c r="L110" s="29"/>
      <c r="M110" s="22" t="str">
        <f aca="false">IF(L110="","",EDATE(L110,12)-1)</f>
        <v/>
      </c>
      <c r="N110" s="29"/>
      <c r="O110" s="22" t="str">
        <f aca="false">IF(M110="","",IF(N110="",M110,MIN(M110,N110-1)))</f>
        <v/>
      </c>
      <c r="P110" s="23" t="str">
        <f aca="false">IF(O110="","",O110-설정·안내!$B$12)</f>
        <v/>
      </c>
      <c r="Q110" s="24" t="str">
        <f aca="false">IF(K110="","심의필 없음",IF(P110="","수령일 없음",IF(P110&lt;0,"만료됨",IF(P110&lt;=설정·안내!$B$8,"만료임박","등록됨"))))</f>
        <v>심의필 없음</v>
      </c>
      <c r="R110" s="27"/>
      <c r="S110" s="25" t="str">
        <f aca="false">IF(AND(Q110="만료됨",R110="게시중"),"⚠ 만료 광고 게시중",IF(AND(Q110="심의필 없음",R110="게시중"),"⚠ 심의필 없이 게시중",IF(X110="번호불일치","⚠ 번호 불일치",IF(AND(Q110="만료임박",R110="게시중",T110="미결정"),"! 조치 미결정",""))))</f>
        <v/>
      </c>
      <c r="T110" s="27"/>
      <c r="U110" s="27"/>
      <c r="V110" s="27"/>
      <c r="W110" s="29"/>
      <c r="X110" s="27"/>
      <c r="Y110" s="27"/>
      <c r="Z110" s="28"/>
      <c r="AA110" s="26" t="str">
        <f aca="false">IF(OR(K110="",L110=""),"",IF(I110="생보협회","생명보험협회",IF(I110="손보협회","손해보험협회",설정·안내!$B$5))&amp;" 심의필 제"&amp;K110&amp;"호 ("&amp;TEXT(L110,"yyyy.mm.dd")&amp;"~"&amp;TEXT(O110,"yyyy.mm.dd")&amp;") "&amp;설정·안내!$B$6&amp;IF(C110&lt;&gt;""," 설계사 "&amp;B110&amp;" (등록번호 "&amp;C110&amp;")",""))</f>
        <v/>
      </c>
    </row>
    <row r="111" customFormat="false" ht="15" hidden="false" customHeight="false" outlineLevel="0" collapsed="false">
      <c r="A111" s="27"/>
      <c r="B111" s="27"/>
      <c r="C111" s="27"/>
      <c r="D111" s="27"/>
      <c r="E111" s="28"/>
      <c r="F111" s="27"/>
      <c r="G111" s="27"/>
      <c r="H111" s="28"/>
      <c r="I111" s="27"/>
      <c r="J111" s="27"/>
      <c r="K111" s="27"/>
      <c r="L111" s="29"/>
      <c r="M111" s="22" t="str">
        <f aca="false">IF(L111="","",EDATE(L111,12)-1)</f>
        <v/>
      </c>
      <c r="N111" s="29"/>
      <c r="O111" s="22" t="str">
        <f aca="false">IF(M111="","",IF(N111="",M111,MIN(M111,N111-1)))</f>
        <v/>
      </c>
      <c r="P111" s="23" t="str">
        <f aca="false">IF(O111="","",O111-설정·안내!$B$12)</f>
        <v/>
      </c>
      <c r="Q111" s="24" t="str">
        <f aca="false">IF(K111="","심의필 없음",IF(P111="","수령일 없음",IF(P111&lt;0,"만료됨",IF(P111&lt;=설정·안내!$B$8,"만료임박","등록됨"))))</f>
        <v>심의필 없음</v>
      </c>
      <c r="R111" s="27"/>
      <c r="S111" s="25" t="str">
        <f aca="false">IF(AND(Q111="만료됨",R111="게시중"),"⚠ 만료 광고 게시중",IF(AND(Q111="심의필 없음",R111="게시중"),"⚠ 심의필 없이 게시중",IF(X111="번호불일치","⚠ 번호 불일치",IF(AND(Q111="만료임박",R111="게시중",T111="미결정"),"! 조치 미결정",""))))</f>
        <v/>
      </c>
      <c r="T111" s="27"/>
      <c r="U111" s="27"/>
      <c r="V111" s="27"/>
      <c r="W111" s="29"/>
      <c r="X111" s="27"/>
      <c r="Y111" s="27"/>
      <c r="Z111" s="28"/>
      <c r="AA111" s="26" t="str">
        <f aca="false">IF(OR(K111="",L111=""),"",IF(I111="생보협회","생명보험협회",IF(I111="손보협회","손해보험협회",설정·안내!$B$5))&amp;" 심의필 제"&amp;K111&amp;"호 ("&amp;TEXT(L111,"yyyy.mm.dd")&amp;"~"&amp;TEXT(O111,"yyyy.mm.dd")&amp;") "&amp;설정·안내!$B$6&amp;IF(C111&lt;&gt;""," 설계사 "&amp;B111&amp;" (등록번호 "&amp;C111&amp;")",""))</f>
        <v/>
      </c>
    </row>
    <row r="112" customFormat="false" ht="15" hidden="false" customHeight="false" outlineLevel="0" collapsed="false">
      <c r="A112" s="27"/>
      <c r="B112" s="27"/>
      <c r="C112" s="27"/>
      <c r="D112" s="27"/>
      <c r="E112" s="28"/>
      <c r="F112" s="27"/>
      <c r="G112" s="27"/>
      <c r="H112" s="28"/>
      <c r="I112" s="27"/>
      <c r="J112" s="27"/>
      <c r="K112" s="27"/>
      <c r="L112" s="29"/>
      <c r="M112" s="22" t="str">
        <f aca="false">IF(L112="","",EDATE(L112,12)-1)</f>
        <v/>
      </c>
      <c r="N112" s="29"/>
      <c r="O112" s="22" t="str">
        <f aca="false">IF(M112="","",IF(N112="",M112,MIN(M112,N112-1)))</f>
        <v/>
      </c>
      <c r="P112" s="23" t="str">
        <f aca="false">IF(O112="","",O112-설정·안내!$B$12)</f>
        <v/>
      </c>
      <c r="Q112" s="24" t="str">
        <f aca="false">IF(K112="","심의필 없음",IF(P112="","수령일 없음",IF(P112&lt;0,"만료됨",IF(P112&lt;=설정·안내!$B$8,"만료임박","등록됨"))))</f>
        <v>심의필 없음</v>
      </c>
      <c r="R112" s="27"/>
      <c r="S112" s="25" t="str">
        <f aca="false">IF(AND(Q112="만료됨",R112="게시중"),"⚠ 만료 광고 게시중",IF(AND(Q112="심의필 없음",R112="게시중"),"⚠ 심의필 없이 게시중",IF(X112="번호불일치","⚠ 번호 불일치",IF(AND(Q112="만료임박",R112="게시중",T112="미결정"),"! 조치 미결정",""))))</f>
        <v/>
      </c>
      <c r="T112" s="27"/>
      <c r="U112" s="27"/>
      <c r="V112" s="27"/>
      <c r="W112" s="29"/>
      <c r="X112" s="27"/>
      <c r="Y112" s="27"/>
      <c r="Z112" s="28"/>
      <c r="AA112" s="26" t="str">
        <f aca="false">IF(OR(K112="",L112=""),"",IF(I112="생보협회","생명보험협회",IF(I112="손보협회","손해보험협회",설정·안내!$B$5))&amp;" 심의필 제"&amp;K112&amp;"호 ("&amp;TEXT(L112,"yyyy.mm.dd")&amp;"~"&amp;TEXT(O112,"yyyy.mm.dd")&amp;") "&amp;설정·안내!$B$6&amp;IF(C112&lt;&gt;""," 설계사 "&amp;B112&amp;" (등록번호 "&amp;C112&amp;")",""))</f>
        <v/>
      </c>
    </row>
    <row r="113" customFormat="false" ht="15" hidden="false" customHeight="false" outlineLevel="0" collapsed="false">
      <c r="A113" s="27"/>
      <c r="B113" s="27"/>
      <c r="C113" s="27"/>
      <c r="D113" s="27"/>
      <c r="E113" s="28"/>
      <c r="F113" s="27"/>
      <c r="G113" s="27"/>
      <c r="H113" s="28"/>
      <c r="I113" s="27"/>
      <c r="J113" s="27"/>
      <c r="K113" s="27"/>
      <c r="L113" s="29"/>
      <c r="M113" s="22" t="str">
        <f aca="false">IF(L113="","",EDATE(L113,12)-1)</f>
        <v/>
      </c>
      <c r="N113" s="29"/>
      <c r="O113" s="22" t="str">
        <f aca="false">IF(M113="","",IF(N113="",M113,MIN(M113,N113-1)))</f>
        <v/>
      </c>
      <c r="P113" s="23" t="str">
        <f aca="false">IF(O113="","",O113-설정·안내!$B$12)</f>
        <v/>
      </c>
      <c r="Q113" s="24" t="str">
        <f aca="false">IF(K113="","심의필 없음",IF(P113="","수령일 없음",IF(P113&lt;0,"만료됨",IF(P113&lt;=설정·안내!$B$8,"만료임박","등록됨"))))</f>
        <v>심의필 없음</v>
      </c>
      <c r="R113" s="27"/>
      <c r="S113" s="25" t="str">
        <f aca="false">IF(AND(Q113="만료됨",R113="게시중"),"⚠ 만료 광고 게시중",IF(AND(Q113="심의필 없음",R113="게시중"),"⚠ 심의필 없이 게시중",IF(X113="번호불일치","⚠ 번호 불일치",IF(AND(Q113="만료임박",R113="게시중",T113="미결정"),"! 조치 미결정",""))))</f>
        <v/>
      </c>
      <c r="T113" s="27"/>
      <c r="U113" s="27"/>
      <c r="V113" s="27"/>
      <c r="W113" s="29"/>
      <c r="X113" s="27"/>
      <c r="Y113" s="27"/>
      <c r="Z113" s="28"/>
      <c r="AA113" s="26" t="str">
        <f aca="false">IF(OR(K113="",L113=""),"",IF(I113="생보협회","생명보험협회",IF(I113="손보협회","손해보험협회",설정·안내!$B$5))&amp;" 심의필 제"&amp;K113&amp;"호 ("&amp;TEXT(L113,"yyyy.mm.dd")&amp;"~"&amp;TEXT(O113,"yyyy.mm.dd")&amp;") "&amp;설정·안내!$B$6&amp;IF(C113&lt;&gt;""," 설계사 "&amp;B113&amp;" (등록번호 "&amp;C113&amp;")",""))</f>
        <v/>
      </c>
    </row>
    <row r="114" customFormat="false" ht="15" hidden="false" customHeight="false" outlineLevel="0" collapsed="false">
      <c r="A114" s="27"/>
      <c r="B114" s="27"/>
      <c r="C114" s="27"/>
      <c r="D114" s="27"/>
      <c r="E114" s="28"/>
      <c r="F114" s="27"/>
      <c r="G114" s="27"/>
      <c r="H114" s="28"/>
      <c r="I114" s="27"/>
      <c r="J114" s="27"/>
      <c r="K114" s="27"/>
      <c r="L114" s="29"/>
      <c r="M114" s="22" t="str">
        <f aca="false">IF(L114="","",EDATE(L114,12)-1)</f>
        <v/>
      </c>
      <c r="N114" s="29"/>
      <c r="O114" s="22" t="str">
        <f aca="false">IF(M114="","",IF(N114="",M114,MIN(M114,N114-1)))</f>
        <v/>
      </c>
      <c r="P114" s="23" t="str">
        <f aca="false">IF(O114="","",O114-설정·안내!$B$12)</f>
        <v/>
      </c>
      <c r="Q114" s="24" t="str">
        <f aca="false">IF(K114="","심의필 없음",IF(P114="","수령일 없음",IF(P114&lt;0,"만료됨",IF(P114&lt;=설정·안내!$B$8,"만료임박","등록됨"))))</f>
        <v>심의필 없음</v>
      </c>
      <c r="R114" s="27"/>
      <c r="S114" s="25" t="str">
        <f aca="false">IF(AND(Q114="만료됨",R114="게시중"),"⚠ 만료 광고 게시중",IF(AND(Q114="심의필 없음",R114="게시중"),"⚠ 심의필 없이 게시중",IF(X114="번호불일치","⚠ 번호 불일치",IF(AND(Q114="만료임박",R114="게시중",T114="미결정"),"! 조치 미결정",""))))</f>
        <v/>
      </c>
      <c r="T114" s="27"/>
      <c r="U114" s="27"/>
      <c r="V114" s="27"/>
      <c r="W114" s="29"/>
      <c r="X114" s="27"/>
      <c r="Y114" s="27"/>
      <c r="Z114" s="28"/>
      <c r="AA114" s="26" t="str">
        <f aca="false">IF(OR(K114="",L114=""),"",IF(I114="생보협회","생명보험협회",IF(I114="손보협회","손해보험협회",설정·안내!$B$5))&amp;" 심의필 제"&amp;K114&amp;"호 ("&amp;TEXT(L114,"yyyy.mm.dd")&amp;"~"&amp;TEXT(O114,"yyyy.mm.dd")&amp;") "&amp;설정·안내!$B$6&amp;IF(C114&lt;&gt;""," 설계사 "&amp;B114&amp;" (등록번호 "&amp;C114&amp;")",""))</f>
        <v/>
      </c>
    </row>
    <row r="115" customFormat="false" ht="15" hidden="false" customHeight="false" outlineLevel="0" collapsed="false">
      <c r="A115" s="27"/>
      <c r="B115" s="27"/>
      <c r="C115" s="27"/>
      <c r="D115" s="27"/>
      <c r="E115" s="28"/>
      <c r="F115" s="27"/>
      <c r="G115" s="27"/>
      <c r="H115" s="28"/>
      <c r="I115" s="27"/>
      <c r="J115" s="27"/>
      <c r="K115" s="27"/>
      <c r="L115" s="29"/>
      <c r="M115" s="22" t="str">
        <f aca="false">IF(L115="","",EDATE(L115,12)-1)</f>
        <v/>
      </c>
      <c r="N115" s="29"/>
      <c r="O115" s="22" t="str">
        <f aca="false">IF(M115="","",IF(N115="",M115,MIN(M115,N115-1)))</f>
        <v/>
      </c>
      <c r="P115" s="23" t="str">
        <f aca="false">IF(O115="","",O115-설정·안내!$B$12)</f>
        <v/>
      </c>
      <c r="Q115" s="24" t="str">
        <f aca="false">IF(K115="","심의필 없음",IF(P115="","수령일 없음",IF(P115&lt;0,"만료됨",IF(P115&lt;=설정·안내!$B$8,"만료임박","등록됨"))))</f>
        <v>심의필 없음</v>
      </c>
      <c r="R115" s="27"/>
      <c r="S115" s="25" t="str">
        <f aca="false">IF(AND(Q115="만료됨",R115="게시중"),"⚠ 만료 광고 게시중",IF(AND(Q115="심의필 없음",R115="게시중"),"⚠ 심의필 없이 게시중",IF(X115="번호불일치","⚠ 번호 불일치",IF(AND(Q115="만료임박",R115="게시중",T115="미결정"),"! 조치 미결정",""))))</f>
        <v/>
      </c>
      <c r="T115" s="27"/>
      <c r="U115" s="27"/>
      <c r="V115" s="27"/>
      <c r="W115" s="29"/>
      <c r="X115" s="27"/>
      <c r="Y115" s="27"/>
      <c r="Z115" s="28"/>
      <c r="AA115" s="26" t="str">
        <f aca="false">IF(OR(K115="",L115=""),"",IF(I115="생보협회","생명보험협회",IF(I115="손보협회","손해보험협회",설정·안내!$B$5))&amp;" 심의필 제"&amp;K115&amp;"호 ("&amp;TEXT(L115,"yyyy.mm.dd")&amp;"~"&amp;TEXT(O115,"yyyy.mm.dd")&amp;") "&amp;설정·안내!$B$6&amp;IF(C115&lt;&gt;""," 설계사 "&amp;B115&amp;" (등록번호 "&amp;C115&amp;")",""))</f>
        <v/>
      </c>
    </row>
    <row r="116" customFormat="false" ht="15" hidden="false" customHeight="false" outlineLevel="0" collapsed="false">
      <c r="A116" s="27"/>
      <c r="B116" s="27"/>
      <c r="C116" s="27"/>
      <c r="D116" s="27"/>
      <c r="E116" s="28"/>
      <c r="F116" s="27"/>
      <c r="G116" s="27"/>
      <c r="H116" s="28"/>
      <c r="I116" s="27"/>
      <c r="J116" s="27"/>
      <c r="K116" s="27"/>
      <c r="L116" s="29"/>
      <c r="M116" s="22" t="str">
        <f aca="false">IF(L116="","",EDATE(L116,12)-1)</f>
        <v/>
      </c>
      <c r="N116" s="29"/>
      <c r="O116" s="22" t="str">
        <f aca="false">IF(M116="","",IF(N116="",M116,MIN(M116,N116-1)))</f>
        <v/>
      </c>
      <c r="P116" s="23" t="str">
        <f aca="false">IF(O116="","",O116-설정·안내!$B$12)</f>
        <v/>
      </c>
      <c r="Q116" s="24" t="str">
        <f aca="false">IF(K116="","심의필 없음",IF(P116="","수령일 없음",IF(P116&lt;0,"만료됨",IF(P116&lt;=설정·안내!$B$8,"만료임박","등록됨"))))</f>
        <v>심의필 없음</v>
      </c>
      <c r="R116" s="27"/>
      <c r="S116" s="25" t="str">
        <f aca="false">IF(AND(Q116="만료됨",R116="게시중"),"⚠ 만료 광고 게시중",IF(AND(Q116="심의필 없음",R116="게시중"),"⚠ 심의필 없이 게시중",IF(X116="번호불일치","⚠ 번호 불일치",IF(AND(Q116="만료임박",R116="게시중",T116="미결정"),"! 조치 미결정",""))))</f>
        <v/>
      </c>
      <c r="T116" s="27"/>
      <c r="U116" s="27"/>
      <c r="V116" s="27"/>
      <c r="W116" s="29"/>
      <c r="X116" s="27"/>
      <c r="Y116" s="27"/>
      <c r="Z116" s="28"/>
      <c r="AA116" s="26" t="str">
        <f aca="false">IF(OR(K116="",L116=""),"",IF(I116="생보협회","생명보험협회",IF(I116="손보협회","손해보험협회",설정·안내!$B$5))&amp;" 심의필 제"&amp;K116&amp;"호 ("&amp;TEXT(L116,"yyyy.mm.dd")&amp;"~"&amp;TEXT(O116,"yyyy.mm.dd")&amp;") "&amp;설정·안내!$B$6&amp;IF(C116&lt;&gt;""," 설계사 "&amp;B116&amp;" (등록번호 "&amp;C116&amp;")",""))</f>
        <v/>
      </c>
    </row>
    <row r="117" customFormat="false" ht="15" hidden="false" customHeight="false" outlineLevel="0" collapsed="false">
      <c r="A117" s="27"/>
      <c r="B117" s="27"/>
      <c r="C117" s="27"/>
      <c r="D117" s="27"/>
      <c r="E117" s="28"/>
      <c r="F117" s="27"/>
      <c r="G117" s="27"/>
      <c r="H117" s="28"/>
      <c r="I117" s="27"/>
      <c r="J117" s="27"/>
      <c r="K117" s="27"/>
      <c r="L117" s="29"/>
      <c r="M117" s="22" t="str">
        <f aca="false">IF(L117="","",EDATE(L117,12)-1)</f>
        <v/>
      </c>
      <c r="N117" s="29"/>
      <c r="O117" s="22" t="str">
        <f aca="false">IF(M117="","",IF(N117="",M117,MIN(M117,N117-1)))</f>
        <v/>
      </c>
      <c r="P117" s="23" t="str">
        <f aca="false">IF(O117="","",O117-설정·안내!$B$12)</f>
        <v/>
      </c>
      <c r="Q117" s="24" t="str">
        <f aca="false">IF(K117="","심의필 없음",IF(P117="","수령일 없음",IF(P117&lt;0,"만료됨",IF(P117&lt;=설정·안내!$B$8,"만료임박","등록됨"))))</f>
        <v>심의필 없음</v>
      </c>
      <c r="R117" s="27"/>
      <c r="S117" s="25" t="str">
        <f aca="false">IF(AND(Q117="만료됨",R117="게시중"),"⚠ 만료 광고 게시중",IF(AND(Q117="심의필 없음",R117="게시중"),"⚠ 심의필 없이 게시중",IF(X117="번호불일치","⚠ 번호 불일치",IF(AND(Q117="만료임박",R117="게시중",T117="미결정"),"! 조치 미결정",""))))</f>
        <v/>
      </c>
      <c r="T117" s="27"/>
      <c r="U117" s="27"/>
      <c r="V117" s="27"/>
      <c r="W117" s="29"/>
      <c r="X117" s="27"/>
      <c r="Y117" s="27"/>
      <c r="Z117" s="28"/>
      <c r="AA117" s="26" t="str">
        <f aca="false">IF(OR(K117="",L117=""),"",IF(I117="생보협회","생명보험협회",IF(I117="손보협회","손해보험협회",설정·안내!$B$5))&amp;" 심의필 제"&amp;K117&amp;"호 ("&amp;TEXT(L117,"yyyy.mm.dd")&amp;"~"&amp;TEXT(O117,"yyyy.mm.dd")&amp;") "&amp;설정·안내!$B$6&amp;IF(C117&lt;&gt;""," 설계사 "&amp;B117&amp;" (등록번호 "&amp;C117&amp;")",""))</f>
        <v/>
      </c>
    </row>
    <row r="118" customFormat="false" ht="15" hidden="false" customHeight="false" outlineLevel="0" collapsed="false">
      <c r="A118" s="27"/>
      <c r="B118" s="27"/>
      <c r="C118" s="27"/>
      <c r="D118" s="27"/>
      <c r="E118" s="28"/>
      <c r="F118" s="27"/>
      <c r="G118" s="27"/>
      <c r="H118" s="28"/>
      <c r="I118" s="27"/>
      <c r="J118" s="27"/>
      <c r="K118" s="27"/>
      <c r="L118" s="29"/>
      <c r="M118" s="22" t="str">
        <f aca="false">IF(L118="","",EDATE(L118,12)-1)</f>
        <v/>
      </c>
      <c r="N118" s="29"/>
      <c r="O118" s="22" t="str">
        <f aca="false">IF(M118="","",IF(N118="",M118,MIN(M118,N118-1)))</f>
        <v/>
      </c>
      <c r="P118" s="23" t="str">
        <f aca="false">IF(O118="","",O118-설정·안내!$B$12)</f>
        <v/>
      </c>
      <c r="Q118" s="24" t="str">
        <f aca="false">IF(K118="","심의필 없음",IF(P118="","수령일 없음",IF(P118&lt;0,"만료됨",IF(P118&lt;=설정·안내!$B$8,"만료임박","등록됨"))))</f>
        <v>심의필 없음</v>
      </c>
      <c r="R118" s="27"/>
      <c r="S118" s="25" t="str">
        <f aca="false">IF(AND(Q118="만료됨",R118="게시중"),"⚠ 만료 광고 게시중",IF(AND(Q118="심의필 없음",R118="게시중"),"⚠ 심의필 없이 게시중",IF(X118="번호불일치","⚠ 번호 불일치",IF(AND(Q118="만료임박",R118="게시중",T118="미결정"),"! 조치 미결정",""))))</f>
        <v/>
      </c>
      <c r="T118" s="27"/>
      <c r="U118" s="27"/>
      <c r="V118" s="27"/>
      <c r="W118" s="29"/>
      <c r="X118" s="27"/>
      <c r="Y118" s="27"/>
      <c r="Z118" s="28"/>
      <c r="AA118" s="26" t="str">
        <f aca="false">IF(OR(K118="",L118=""),"",IF(I118="생보협회","생명보험협회",IF(I118="손보협회","손해보험협회",설정·안내!$B$5))&amp;" 심의필 제"&amp;K118&amp;"호 ("&amp;TEXT(L118,"yyyy.mm.dd")&amp;"~"&amp;TEXT(O118,"yyyy.mm.dd")&amp;") "&amp;설정·안내!$B$6&amp;IF(C118&lt;&gt;""," 설계사 "&amp;B118&amp;" (등록번호 "&amp;C118&amp;")",""))</f>
        <v/>
      </c>
    </row>
    <row r="119" customFormat="false" ht="15" hidden="false" customHeight="false" outlineLevel="0" collapsed="false">
      <c r="A119" s="27"/>
      <c r="B119" s="27"/>
      <c r="C119" s="27"/>
      <c r="D119" s="27"/>
      <c r="E119" s="28"/>
      <c r="F119" s="27"/>
      <c r="G119" s="27"/>
      <c r="H119" s="28"/>
      <c r="I119" s="27"/>
      <c r="J119" s="27"/>
      <c r="K119" s="27"/>
      <c r="L119" s="29"/>
      <c r="M119" s="22" t="str">
        <f aca="false">IF(L119="","",EDATE(L119,12)-1)</f>
        <v/>
      </c>
      <c r="N119" s="29"/>
      <c r="O119" s="22" t="str">
        <f aca="false">IF(M119="","",IF(N119="",M119,MIN(M119,N119-1)))</f>
        <v/>
      </c>
      <c r="P119" s="23" t="str">
        <f aca="false">IF(O119="","",O119-설정·안내!$B$12)</f>
        <v/>
      </c>
      <c r="Q119" s="24" t="str">
        <f aca="false">IF(K119="","심의필 없음",IF(P119="","수령일 없음",IF(P119&lt;0,"만료됨",IF(P119&lt;=설정·안내!$B$8,"만료임박","등록됨"))))</f>
        <v>심의필 없음</v>
      </c>
      <c r="R119" s="27"/>
      <c r="S119" s="25" t="str">
        <f aca="false">IF(AND(Q119="만료됨",R119="게시중"),"⚠ 만료 광고 게시중",IF(AND(Q119="심의필 없음",R119="게시중"),"⚠ 심의필 없이 게시중",IF(X119="번호불일치","⚠ 번호 불일치",IF(AND(Q119="만료임박",R119="게시중",T119="미결정"),"! 조치 미결정",""))))</f>
        <v/>
      </c>
      <c r="T119" s="27"/>
      <c r="U119" s="27"/>
      <c r="V119" s="27"/>
      <c r="W119" s="29"/>
      <c r="X119" s="27"/>
      <c r="Y119" s="27"/>
      <c r="Z119" s="28"/>
      <c r="AA119" s="26" t="str">
        <f aca="false">IF(OR(K119="",L119=""),"",IF(I119="생보협회","생명보험협회",IF(I119="손보협회","손해보험협회",설정·안내!$B$5))&amp;" 심의필 제"&amp;K119&amp;"호 ("&amp;TEXT(L119,"yyyy.mm.dd")&amp;"~"&amp;TEXT(O119,"yyyy.mm.dd")&amp;") "&amp;설정·안내!$B$6&amp;IF(C119&lt;&gt;""," 설계사 "&amp;B119&amp;" (등록번호 "&amp;C119&amp;")",""))</f>
        <v/>
      </c>
    </row>
    <row r="120" customFormat="false" ht="15" hidden="false" customHeight="false" outlineLevel="0" collapsed="false">
      <c r="A120" s="27"/>
      <c r="B120" s="27"/>
      <c r="C120" s="27"/>
      <c r="D120" s="27"/>
      <c r="E120" s="28"/>
      <c r="F120" s="27"/>
      <c r="G120" s="27"/>
      <c r="H120" s="28"/>
      <c r="I120" s="27"/>
      <c r="J120" s="27"/>
      <c r="K120" s="27"/>
      <c r="L120" s="29"/>
      <c r="M120" s="22" t="str">
        <f aca="false">IF(L120="","",EDATE(L120,12)-1)</f>
        <v/>
      </c>
      <c r="N120" s="29"/>
      <c r="O120" s="22" t="str">
        <f aca="false">IF(M120="","",IF(N120="",M120,MIN(M120,N120-1)))</f>
        <v/>
      </c>
      <c r="P120" s="23" t="str">
        <f aca="false">IF(O120="","",O120-설정·안내!$B$12)</f>
        <v/>
      </c>
      <c r="Q120" s="24" t="str">
        <f aca="false">IF(K120="","심의필 없음",IF(P120="","수령일 없음",IF(P120&lt;0,"만료됨",IF(P120&lt;=설정·안내!$B$8,"만료임박","등록됨"))))</f>
        <v>심의필 없음</v>
      </c>
      <c r="R120" s="27"/>
      <c r="S120" s="25" t="str">
        <f aca="false">IF(AND(Q120="만료됨",R120="게시중"),"⚠ 만료 광고 게시중",IF(AND(Q120="심의필 없음",R120="게시중"),"⚠ 심의필 없이 게시중",IF(X120="번호불일치","⚠ 번호 불일치",IF(AND(Q120="만료임박",R120="게시중",T120="미결정"),"! 조치 미결정",""))))</f>
        <v/>
      </c>
      <c r="T120" s="27"/>
      <c r="U120" s="27"/>
      <c r="V120" s="27"/>
      <c r="W120" s="29"/>
      <c r="X120" s="27"/>
      <c r="Y120" s="27"/>
      <c r="Z120" s="28"/>
      <c r="AA120" s="26" t="str">
        <f aca="false">IF(OR(K120="",L120=""),"",IF(I120="생보협회","생명보험협회",IF(I120="손보협회","손해보험협회",설정·안내!$B$5))&amp;" 심의필 제"&amp;K120&amp;"호 ("&amp;TEXT(L120,"yyyy.mm.dd")&amp;"~"&amp;TEXT(O120,"yyyy.mm.dd")&amp;") "&amp;설정·안내!$B$6&amp;IF(C120&lt;&gt;""," 설계사 "&amp;B120&amp;" (등록번호 "&amp;C120&amp;")",""))</f>
        <v/>
      </c>
    </row>
    <row r="121" customFormat="false" ht="15" hidden="false" customHeight="false" outlineLevel="0" collapsed="false">
      <c r="A121" s="27"/>
      <c r="B121" s="27"/>
      <c r="C121" s="27"/>
      <c r="D121" s="27"/>
      <c r="E121" s="28"/>
      <c r="F121" s="27"/>
      <c r="G121" s="27"/>
      <c r="H121" s="28"/>
      <c r="I121" s="27"/>
      <c r="J121" s="27"/>
      <c r="K121" s="27"/>
      <c r="L121" s="29"/>
      <c r="M121" s="22" t="str">
        <f aca="false">IF(L121="","",EDATE(L121,12)-1)</f>
        <v/>
      </c>
      <c r="N121" s="29"/>
      <c r="O121" s="22" t="str">
        <f aca="false">IF(M121="","",IF(N121="",M121,MIN(M121,N121-1)))</f>
        <v/>
      </c>
      <c r="P121" s="23" t="str">
        <f aca="false">IF(O121="","",O121-설정·안내!$B$12)</f>
        <v/>
      </c>
      <c r="Q121" s="24" t="str">
        <f aca="false">IF(K121="","심의필 없음",IF(P121="","수령일 없음",IF(P121&lt;0,"만료됨",IF(P121&lt;=설정·안내!$B$8,"만료임박","등록됨"))))</f>
        <v>심의필 없음</v>
      </c>
      <c r="R121" s="27"/>
      <c r="S121" s="25" t="str">
        <f aca="false">IF(AND(Q121="만료됨",R121="게시중"),"⚠ 만료 광고 게시중",IF(AND(Q121="심의필 없음",R121="게시중"),"⚠ 심의필 없이 게시중",IF(X121="번호불일치","⚠ 번호 불일치",IF(AND(Q121="만료임박",R121="게시중",T121="미결정"),"! 조치 미결정",""))))</f>
        <v/>
      </c>
      <c r="T121" s="27"/>
      <c r="U121" s="27"/>
      <c r="V121" s="27"/>
      <c r="W121" s="29"/>
      <c r="X121" s="27"/>
      <c r="Y121" s="27"/>
      <c r="Z121" s="28"/>
      <c r="AA121" s="26" t="str">
        <f aca="false">IF(OR(K121="",L121=""),"",IF(I121="생보협회","생명보험협회",IF(I121="손보협회","손해보험협회",설정·안내!$B$5))&amp;" 심의필 제"&amp;K121&amp;"호 ("&amp;TEXT(L121,"yyyy.mm.dd")&amp;"~"&amp;TEXT(O121,"yyyy.mm.dd")&amp;") "&amp;설정·안내!$B$6&amp;IF(C121&lt;&gt;""," 설계사 "&amp;B121&amp;" (등록번호 "&amp;C121&amp;")",""))</f>
        <v/>
      </c>
    </row>
    <row r="122" customFormat="false" ht="15" hidden="false" customHeight="false" outlineLevel="0" collapsed="false">
      <c r="A122" s="27"/>
      <c r="B122" s="27"/>
      <c r="C122" s="27"/>
      <c r="D122" s="27"/>
      <c r="E122" s="28"/>
      <c r="F122" s="27"/>
      <c r="G122" s="27"/>
      <c r="H122" s="28"/>
      <c r="I122" s="27"/>
      <c r="J122" s="27"/>
      <c r="K122" s="27"/>
      <c r="L122" s="29"/>
      <c r="M122" s="22" t="str">
        <f aca="false">IF(L122="","",EDATE(L122,12)-1)</f>
        <v/>
      </c>
      <c r="N122" s="29"/>
      <c r="O122" s="22" t="str">
        <f aca="false">IF(M122="","",IF(N122="",M122,MIN(M122,N122-1)))</f>
        <v/>
      </c>
      <c r="P122" s="23" t="str">
        <f aca="false">IF(O122="","",O122-설정·안내!$B$12)</f>
        <v/>
      </c>
      <c r="Q122" s="24" t="str">
        <f aca="false">IF(K122="","심의필 없음",IF(P122="","수령일 없음",IF(P122&lt;0,"만료됨",IF(P122&lt;=설정·안내!$B$8,"만료임박","등록됨"))))</f>
        <v>심의필 없음</v>
      </c>
      <c r="R122" s="27"/>
      <c r="S122" s="25" t="str">
        <f aca="false">IF(AND(Q122="만료됨",R122="게시중"),"⚠ 만료 광고 게시중",IF(AND(Q122="심의필 없음",R122="게시중"),"⚠ 심의필 없이 게시중",IF(X122="번호불일치","⚠ 번호 불일치",IF(AND(Q122="만료임박",R122="게시중",T122="미결정"),"! 조치 미결정",""))))</f>
        <v/>
      </c>
      <c r="T122" s="27"/>
      <c r="U122" s="27"/>
      <c r="V122" s="27"/>
      <c r="W122" s="29"/>
      <c r="X122" s="27"/>
      <c r="Y122" s="27"/>
      <c r="Z122" s="28"/>
      <c r="AA122" s="26" t="str">
        <f aca="false">IF(OR(K122="",L122=""),"",IF(I122="생보협회","생명보험협회",IF(I122="손보협회","손해보험협회",설정·안내!$B$5))&amp;" 심의필 제"&amp;K122&amp;"호 ("&amp;TEXT(L122,"yyyy.mm.dd")&amp;"~"&amp;TEXT(O122,"yyyy.mm.dd")&amp;") "&amp;설정·안내!$B$6&amp;IF(C122&lt;&gt;""," 설계사 "&amp;B122&amp;" (등록번호 "&amp;C122&amp;")",""))</f>
        <v/>
      </c>
    </row>
    <row r="123" customFormat="false" ht="15" hidden="false" customHeight="false" outlineLevel="0" collapsed="false">
      <c r="A123" s="27"/>
      <c r="B123" s="27"/>
      <c r="C123" s="27"/>
      <c r="D123" s="27"/>
      <c r="E123" s="28"/>
      <c r="F123" s="27"/>
      <c r="G123" s="27"/>
      <c r="H123" s="28"/>
      <c r="I123" s="27"/>
      <c r="J123" s="27"/>
      <c r="K123" s="27"/>
      <c r="L123" s="29"/>
      <c r="M123" s="22" t="str">
        <f aca="false">IF(L123="","",EDATE(L123,12)-1)</f>
        <v/>
      </c>
      <c r="N123" s="29"/>
      <c r="O123" s="22" t="str">
        <f aca="false">IF(M123="","",IF(N123="",M123,MIN(M123,N123-1)))</f>
        <v/>
      </c>
      <c r="P123" s="23" t="str">
        <f aca="false">IF(O123="","",O123-설정·안내!$B$12)</f>
        <v/>
      </c>
      <c r="Q123" s="24" t="str">
        <f aca="false">IF(K123="","심의필 없음",IF(P123="","수령일 없음",IF(P123&lt;0,"만료됨",IF(P123&lt;=설정·안내!$B$8,"만료임박","등록됨"))))</f>
        <v>심의필 없음</v>
      </c>
      <c r="R123" s="27"/>
      <c r="S123" s="25" t="str">
        <f aca="false">IF(AND(Q123="만료됨",R123="게시중"),"⚠ 만료 광고 게시중",IF(AND(Q123="심의필 없음",R123="게시중"),"⚠ 심의필 없이 게시중",IF(X123="번호불일치","⚠ 번호 불일치",IF(AND(Q123="만료임박",R123="게시중",T123="미결정"),"! 조치 미결정",""))))</f>
        <v/>
      </c>
      <c r="T123" s="27"/>
      <c r="U123" s="27"/>
      <c r="V123" s="27"/>
      <c r="W123" s="29"/>
      <c r="X123" s="27"/>
      <c r="Y123" s="27"/>
      <c r="Z123" s="28"/>
      <c r="AA123" s="26" t="str">
        <f aca="false">IF(OR(K123="",L123=""),"",IF(I123="생보협회","생명보험협회",IF(I123="손보협회","손해보험협회",설정·안내!$B$5))&amp;" 심의필 제"&amp;K123&amp;"호 ("&amp;TEXT(L123,"yyyy.mm.dd")&amp;"~"&amp;TEXT(O123,"yyyy.mm.dd")&amp;") "&amp;설정·안내!$B$6&amp;IF(C123&lt;&gt;""," 설계사 "&amp;B123&amp;" (등록번호 "&amp;C123&amp;")",""))</f>
        <v/>
      </c>
    </row>
    <row r="124" customFormat="false" ht="15" hidden="false" customHeight="false" outlineLevel="0" collapsed="false">
      <c r="A124" s="27"/>
      <c r="B124" s="27"/>
      <c r="C124" s="27"/>
      <c r="D124" s="27"/>
      <c r="E124" s="28"/>
      <c r="F124" s="27"/>
      <c r="G124" s="27"/>
      <c r="H124" s="28"/>
      <c r="I124" s="27"/>
      <c r="J124" s="27"/>
      <c r="K124" s="27"/>
      <c r="L124" s="29"/>
      <c r="M124" s="22" t="str">
        <f aca="false">IF(L124="","",EDATE(L124,12)-1)</f>
        <v/>
      </c>
      <c r="N124" s="29"/>
      <c r="O124" s="22" t="str">
        <f aca="false">IF(M124="","",IF(N124="",M124,MIN(M124,N124-1)))</f>
        <v/>
      </c>
      <c r="P124" s="23" t="str">
        <f aca="false">IF(O124="","",O124-설정·안내!$B$12)</f>
        <v/>
      </c>
      <c r="Q124" s="24" t="str">
        <f aca="false">IF(K124="","심의필 없음",IF(P124="","수령일 없음",IF(P124&lt;0,"만료됨",IF(P124&lt;=설정·안내!$B$8,"만료임박","등록됨"))))</f>
        <v>심의필 없음</v>
      </c>
      <c r="R124" s="27"/>
      <c r="S124" s="25" t="str">
        <f aca="false">IF(AND(Q124="만료됨",R124="게시중"),"⚠ 만료 광고 게시중",IF(AND(Q124="심의필 없음",R124="게시중"),"⚠ 심의필 없이 게시중",IF(X124="번호불일치","⚠ 번호 불일치",IF(AND(Q124="만료임박",R124="게시중",T124="미결정"),"! 조치 미결정",""))))</f>
        <v/>
      </c>
      <c r="T124" s="27"/>
      <c r="U124" s="27"/>
      <c r="V124" s="27"/>
      <c r="W124" s="29"/>
      <c r="X124" s="27"/>
      <c r="Y124" s="27"/>
      <c r="Z124" s="28"/>
      <c r="AA124" s="26" t="str">
        <f aca="false">IF(OR(K124="",L124=""),"",IF(I124="생보협회","생명보험협회",IF(I124="손보협회","손해보험협회",설정·안내!$B$5))&amp;" 심의필 제"&amp;K124&amp;"호 ("&amp;TEXT(L124,"yyyy.mm.dd")&amp;"~"&amp;TEXT(O124,"yyyy.mm.dd")&amp;") "&amp;설정·안내!$B$6&amp;IF(C124&lt;&gt;""," 설계사 "&amp;B124&amp;" (등록번호 "&amp;C124&amp;")",""))</f>
        <v/>
      </c>
    </row>
    <row r="125" customFormat="false" ht="15" hidden="false" customHeight="false" outlineLevel="0" collapsed="false">
      <c r="A125" s="27"/>
      <c r="B125" s="27"/>
      <c r="C125" s="27"/>
      <c r="D125" s="27"/>
      <c r="E125" s="28"/>
      <c r="F125" s="27"/>
      <c r="G125" s="27"/>
      <c r="H125" s="28"/>
      <c r="I125" s="27"/>
      <c r="J125" s="27"/>
      <c r="K125" s="27"/>
      <c r="L125" s="29"/>
      <c r="M125" s="22" t="str">
        <f aca="false">IF(L125="","",EDATE(L125,12)-1)</f>
        <v/>
      </c>
      <c r="N125" s="29"/>
      <c r="O125" s="22" t="str">
        <f aca="false">IF(M125="","",IF(N125="",M125,MIN(M125,N125-1)))</f>
        <v/>
      </c>
      <c r="P125" s="23" t="str">
        <f aca="false">IF(O125="","",O125-설정·안내!$B$12)</f>
        <v/>
      </c>
      <c r="Q125" s="24" t="str">
        <f aca="false">IF(K125="","심의필 없음",IF(P125="","수령일 없음",IF(P125&lt;0,"만료됨",IF(P125&lt;=설정·안내!$B$8,"만료임박","등록됨"))))</f>
        <v>심의필 없음</v>
      </c>
      <c r="R125" s="27"/>
      <c r="S125" s="25" t="str">
        <f aca="false">IF(AND(Q125="만료됨",R125="게시중"),"⚠ 만료 광고 게시중",IF(AND(Q125="심의필 없음",R125="게시중"),"⚠ 심의필 없이 게시중",IF(X125="번호불일치","⚠ 번호 불일치",IF(AND(Q125="만료임박",R125="게시중",T125="미결정"),"! 조치 미결정",""))))</f>
        <v/>
      </c>
      <c r="T125" s="27"/>
      <c r="U125" s="27"/>
      <c r="V125" s="27"/>
      <c r="W125" s="29"/>
      <c r="X125" s="27"/>
      <c r="Y125" s="27"/>
      <c r="Z125" s="28"/>
      <c r="AA125" s="26" t="str">
        <f aca="false">IF(OR(K125="",L125=""),"",IF(I125="생보협회","생명보험협회",IF(I125="손보협회","손해보험협회",설정·안내!$B$5))&amp;" 심의필 제"&amp;K125&amp;"호 ("&amp;TEXT(L125,"yyyy.mm.dd")&amp;"~"&amp;TEXT(O125,"yyyy.mm.dd")&amp;") "&amp;설정·안내!$B$6&amp;IF(C125&lt;&gt;""," 설계사 "&amp;B125&amp;" (등록번호 "&amp;C125&amp;")",""))</f>
        <v/>
      </c>
    </row>
    <row r="126" customFormat="false" ht="15" hidden="false" customHeight="false" outlineLevel="0" collapsed="false">
      <c r="A126" s="27"/>
      <c r="B126" s="27"/>
      <c r="C126" s="27"/>
      <c r="D126" s="27"/>
      <c r="E126" s="28"/>
      <c r="F126" s="27"/>
      <c r="G126" s="27"/>
      <c r="H126" s="28"/>
      <c r="I126" s="27"/>
      <c r="J126" s="27"/>
      <c r="K126" s="27"/>
      <c r="L126" s="29"/>
      <c r="M126" s="22" t="str">
        <f aca="false">IF(L126="","",EDATE(L126,12)-1)</f>
        <v/>
      </c>
      <c r="N126" s="29"/>
      <c r="O126" s="22" t="str">
        <f aca="false">IF(M126="","",IF(N126="",M126,MIN(M126,N126-1)))</f>
        <v/>
      </c>
      <c r="P126" s="23" t="str">
        <f aca="false">IF(O126="","",O126-설정·안내!$B$12)</f>
        <v/>
      </c>
      <c r="Q126" s="24" t="str">
        <f aca="false">IF(K126="","심의필 없음",IF(P126="","수령일 없음",IF(P126&lt;0,"만료됨",IF(P126&lt;=설정·안내!$B$8,"만료임박","등록됨"))))</f>
        <v>심의필 없음</v>
      </c>
      <c r="R126" s="27"/>
      <c r="S126" s="25" t="str">
        <f aca="false">IF(AND(Q126="만료됨",R126="게시중"),"⚠ 만료 광고 게시중",IF(AND(Q126="심의필 없음",R126="게시중"),"⚠ 심의필 없이 게시중",IF(X126="번호불일치","⚠ 번호 불일치",IF(AND(Q126="만료임박",R126="게시중",T126="미결정"),"! 조치 미결정",""))))</f>
        <v/>
      </c>
      <c r="T126" s="27"/>
      <c r="U126" s="27"/>
      <c r="V126" s="27"/>
      <c r="W126" s="29"/>
      <c r="X126" s="27"/>
      <c r="Y126" s="27"/>
      <c r="Z126" s="28"/>
      <c r="AA126" s="26" t="str">
        <f aca="false">IF(OR(K126="",L126=""),"",IF(I126="생보협회","생명보험협회",IF(I126="손보협회","손해보험협회",설정·안내!$B$5))&amp;" 심의필 제"&amp;K126&amp;"호 ("&amp;TEXT(L126,"yyyy.mm.dd")&amp;"~"&amp;TEXT(O126,"yyyy.mm.dd")&amp;") "&amp;설정·안내!$B$6&amp;IF(C126&lt;&gt;""," 설계사 "&amp;B126&amp;" (등록번호 "&amp;C126&amp;")",""))</f>
        <v/>
      </c>
    </row>
    <row r="127" customFormat="false" ht="15" hidden="false" customHeight="false" outlineLevel="0" collapsed="false">
      <c r="A127" s="27"/>
      <c r="B127" s="27"/>
      <c r="C127" s="27"/>
      <c r="D127" s="27"/>
      <c r="E127" s="28"/>
      <c r="F127" s="27"/>
      <c r="G127" s="27"/>
      <c r="H127" s="28"/>
      <c r="I127" s="27"/>
      <c r="J127" s="27"/>
      <c r="K127" s="27"/>
      <c r="L127" s="29"/>
      <c r="M127" s="22" t="str">
        <f aca="false">IF(L127="","",EDATE(L127,12)-1)</f>
        <v/>
      </c>
      <c r="N127" s="29"/>
      <c r="O127" s="22" t="str">
        <f aca="false">IF(M127="","",IF(N127="",M127,MIN(M127,N127-1)))</f>
        <v/>
      </c>
      <c r="P127" s="23" t="str">
        <f aca="false">IF(O127="","",O127-설정·안내!$B$12)</f>
        <v/>
      </c>
      <c r="Q127" s="24" t="str">
        <f aca="false">IF(K127="","심의필 없음",IF(P127="","수령일 없음",IF(P127&lt;0,"만료됨",IF(P127&lt;=설정·안내!$B$8,"만료임박","등록됨"))))</f>
        <v>심의필 없음</v>
      </c>
      <c r="R127" s="27"/>
      <c r="S127" s="25" t="str">
        <f aca="false">IF(AND(Q127="만료됨",R127="게시중"),"⚠ 만료 광고 게시중",IF(AND(Q127="심의필 없음",R127="게시중"),"⚠ 심의필 없이 게시중",IF(X127="번호불일치","⚠ 번호 불일치",IF(AND(Q127="만료임박",R127="게시중",T127="미결정"),"! 조치 미결정",""))))</f>
        <v/>
      </c>
      <c r="T127" s="27"/>
      <c r="U127" s="27"/>
      <c r="V127" s="27"/>
      <c r="W127" s="29"/>
      <c r="X127" s="27"/>
      <c r="Y127" s="27"/>
      <c r="Z127" s="28"/>
      <c r="AA127" s="26" t="str">
        <f aca="false">IF(OR(K127="",L127=""),"",IF(I127="생보협회","생명보험협회",IF(I127="손보협회","손해보험협회",설정·안내!$B$5))&amp;" 심의필 제"&amp;K127&amp;"호 ("&amp;TEXT(L127,"yyyy.mm.dd")&amp;"~"&amp;TEXT(O127,"yyyy.mm.dd")&amp;") "&amp;설정·안내!$B$6&amp;IF(C127&lt;&gt;""," 설계사 "&amp;B127&amp;" (등록번호 "&amp;C127&amp;")",""))</f>
        <v/>
      </c>
    </row>
    <row r="128" customFormat="false" ht="15" hidden="false" customHeight="false" outlineLevel="0" collapsed="false">
      <c r="A128" s="27"/>
      <c r="B128" s="27"/>
      <c r="C128" s="27"/>
      <c r="D128" s="27"/>
      <c r="E128" s="28"/>
      <c r="F128" s="27"/>
      <c r="G128" s="27"/>
      <c r="H128" s="28"/>
      <c r="I128" s="27"/>
      <c r="J128" s="27"/>
      <c r="K128" s="27"/>
      <c r="L128" s="29"/>
      <c r="M128" s="22" t="str">
        <f aca="false">IF(L128="","",EDATE(L128,12)-1)</f>
        <v/>
      </c>
      <c r="N128" s="29"/>
      <c r="O128" s="22" t="str">
        <f aca="false">IF(M128="","",IF(N128="",M128,MIN(M128,N128-1)))</f>
        <v/>
      </c>
      <c r="P128" s="23" t="str">
        <f aca="false">IF(O128="","",O128-설정·안내!$B$12)</f>
        <v/>
      </c>
      <c r="Q128" s="24" t="str">
        <f aca="false">IF(K128="","심의필 없음",IF(P128="","수령일 없음",IF(P128&lt;0,"만료됨",IF(P128&lt;=설정·안내!$B$8,"만료임박","등록됨"))))</f>
        <v>심의필 없음</v>
      </c>
      <c r="R128" s="27"/>
      <c r="S128" s="25" t="str">
        <f aca="false">IF(AND(Q128="만료됨",R128="게시중"),"⚠ 만료 광고 게시중",IF(AND(Q128="심의필 없음",R128="게시중"),"⚠ 심의필 없이 게시중",IF(X128="번호불일치","⚠ 번호 불일치",IF(AND(Q128="만료임박",R128="게시중",T128="미결정"),"! 조치 미결정",""))))</f>
        <v/>
      </c>
      <c r="T128" s="27"/>
      <c r="U128" s="27"/>
      <c r="V128" s="27"/>
      <c r="W128" s="29"/>
      <c r="X128" s="27"/>
      <c r="Y128" s="27"/>
      <c r="Z128" s="28"/>
      <c r="AA128" s="26" t="str">
        <f aca="false">IF(OR(K128="",L128=""),"",IF(I128="생보협회","생명보험협회",IF(I128="손보협회","손해보험협회",설정·안내!$B$5))&amp;" 심의필 제"&amp;K128&amp;"호 ("&amp;TEXT(L128,"yyyy.mm.dd")&amp;"~"&amp;TEXT(O128,"yyyy.mm.dd")&amp;") "&amp;설정·안내!$B$6&amp;IF(C128&lt;&gt;""," 설계사 "&amp;B128&amp;" (등록번호 "&amp;C128&amp;")",""))</f>
        <v/>
      </c>
    </row>
    <row r="129" customFormat="false" ht="15" hidden="false" customHeight="false" outlineLevel="0" collapsed="false">
      <c r="A129" s="27"/>
      <c r="B129" s="27"/>
      <c r="C129" s="27"/>
      <c r="D129" s="27"/>
      <c r="E129" s="28"/>
      <c r="F129" s="27"/>
      <c r="G129" s="27"/>
      <c r="H129" s="28"/>
      <c r="I129" s="27"/>
      <c r="J129" s="27"/>
      <c r="K129" s="27"/>
      <c r="L129" s="29"/>
      <c r="M129" s="22" t="str">
        <f aca="false">IF(L129="","",EDATE(L129,12)-1)</f>
        <v/>
      </c>
      <c r="N129" s="29"/>
      <c r="O129" s="22" t="str">
        <f aca="false">IF(M129="","",IF(N129="",M129,MIN(M129,N129-1)))</f>
        <v/>
      </c>
      <c r="P129" s="23" t="str">
        <f aca="false">IF(O129="","",O129-설정·안내!$B$12)</f>
        <v/>
      </c>
      <c r="Q129" s="24" t="str">
        <f aca="false">IF(K129="","심의필 없음",IF(P129="","수령일 없음",IF(P129&lt;0,"만료됨",IF(P129&lt;=설정·안내!$B$8,"만료임박","등록됨"))))</f>
        <v>심의필 없음</v>
      </c>
      <c r="R129" s="27"/>
      <c r="S129" s="25" t="str">
        <f aca="false">IF(AND(Q129="만료됨",R129="게시중"),"⚠ 만료 광고 게시중",IF(AND(Q129="심의필 없음",R129="게시중"),"⚠ 심의필 없이 게시중",IF(X129="번호불일치","⚠ 번호 불일치",IF(AND(Q129="만료임박",R129="게시중",T129="미결정"),"! 조치 미결정",""))))</f>
        <v/>
      </c>
      <c r="T129" s="27"/>
      <c r="U129" s="27"/>
      <c r="V129" s="27"/>
      <c r="W129" s="29"/>
      <c r="X129" s="27"/>
      <c r="Y129" s="27"/>
      <c r="Z129" s="28"/>
      <c r="AA129" s="26" t="str">
        <f aca="false">IF(OR(K129="",L129=""),"",IF(I129="생보협회","생명보험협회",IF(I129="손보협회","손해보험협회",설정·안내!$B$5))&amp;" 심의필 제"&amp;K129&amp;"호 ("&amp;TEXT(L129,"yyyy.mm.dd")&amp;"~"&amp;TEXT(O129,"yyyy.mm.dd")&amp;") "&amp;설정·안내!$B$6&amp;IF(C129&lt;&gt;""," 설계사 "&amp;B129&amp;" (등록번호 "&amp;C129&amp;")",""))</f>
        <v/>
      </c>
    </row>
    <row r="130" customFormat="false" ht="15" hidden="false" customHeight="false" outlineLevel="0" collapsed="false">
      <c r="A130" s="27"/>
      <c r="B130" s="27"/>
      <c r="C130" s="27"/>
      <c r="D130" s="27"/>
      <c r="E130" s="28"/>
      <c r="F130" s="27"/>
      <c r="G130" s="27"/>
      <c r="H130" s="28"/>
      <c r="I130" s="27"/>
      <c r="J130" s="27"/>
      <c r="K130" s="27"/>
      <c r="L130" s="29"/>
      <c r="M130" s="22" t="str">
        <f aca="false">IF(L130="","",EDATE(L130,12)-1)</f>
        <v/>
      </c>
      <c r="N130" s="29"/>
      <c r="O130" s="22" t="str">
        <f aca="false">IF(M130="","",IF(N130="",M130,MIN(M130,N130-1)))</f>
        <v/>
      </c>
      <c r="P130" s="23" t="str">
        <f aca="false">IF(O130="","",O130-설정·안내!$B$12)</f>
        <v/>
      </c>
      <c r="Q130" s="24" t="str">
        <f aca="false">IF(K130="","심의필 없음",IF(P130="","수령일 없음",IF(P130&lt;0,"만료됨",IF(P130&lt;=설정·안내!$B$8,"만료임박","등록됨"))))</f>
        <v>심의필 없음</v>
      </c>
      <c r="R130" s="27"/>
      <c r="S130" s="25" t="str">
        <f aca="false">IF(AND(Q130="만료됨",R130="게시중"),"⚠ 만료 광고 게시중",IF(AND(Q130="심의필 없음",R130="게시중"),"⚠ 심의필 없이 게시중",IF(X130="번호불일치","⚠ 번호 불일치",IF(AND(Q130="만료임박",R130="게시중",T130="미결정"),"! 조치 미결정",""))))</f>
        <v/>
      </c>
      <c r="T130" s="27"/>
      <c r="U130" s="27"/>
      <c r="V130" s="27"/>
      <c r="W130" s="29"/>
      <c r="X130" s="27"/>
      <c r="Y130" s="27"/>
      <c r="Z130" s="28"/>
      <c r="AA130" s="26" t="str">
        <f aca="false">IF(OR(K130="",L130=""),"",IF(I130="생보협회","생명보험협회",IF(I130="손보협회","손해보험협회",설정·안내!$B$5))&amp;" 심의필 제"&amp;K130&amp;"호 ("&amp;TEXT(L130,"yyyy.mm.dd")&amp;"~"&amp;TEXT(O130,"yyyy.mm.dd")&amp;") "&amp;설정·안내!$B$6&amp;IF(C130&lt;&gt;""," 설계사 "&amp;B130&amp;" (등록번호 "&amp;C130&amp;")",""))</f>
        <v/>
      </c>
    </row>
    <row r="131" customFormat="false" ht="15" hidden="false" customHeight="false" outlineLevel="0" collapsed="false">
      <c r="A131" s="27"/>
      <c r="B131" s="27"/>
      <c r="C131" s="27"/>
      <c r="D131" s="27"/>
      <c r="E131" s="28"/>
      <c r="F131" s="27"/>
      <c r="G131" s="27"/>
      <c r="H131" s="28"/>
      <c r="I131" s="27"/>
      <c r="J131" s="27"/>
      <c r="K131" s="27"/>
      <c r="L131" s="29"/>
      <c r="M131" s="22" t="str">
        <f aca="false">IF(L131="","",EDATE(L131,12)-1)</f>
        <v/>
      </c>
      <c r="N131" s="29"/>
      <c r="O131" s="22" t="str">
        <f aca="false">IF(M131="","",IF(N131="",M131,MIN(M131,N131-1)))</f>
        <v/>
      </c>
      <c r="P131" s="23" t="str">
        <f aca="false">IF(O131="","",O131-설정·안내!$B$12)</f>
        <v/>
      </c>
      <c r="Q131" s="24" t="str">
        <f aca="false">IF(K131="","심의필 없음",IF(P131="","수령일 없음",IF(P131&lt;0,"만료됨",IF(P131&lt;=설정·안내!$B$8,"만료임박","등록됨"))))</f>
        <v>심의필 없음</v>
      </c>
      <c r="R131" s="27"/>
      <c r="S131" s="25" t="str">
        <f aca="false">IF(AND(Q131="만료됨",R131="게시중"),"⚠ 만료 광고 게시중",IF(AND(Q131="심의필 없음",R131="게시중"),"⚠ 심의필 없이 게시중",IF(X131="번호불일치","⚠ 번호 불일치",IF(AND(Q131="만료임박",R131="게시중",T131="미결정"),"! 조치 미결정",""))))</f>
        <v/>
      </c>
      <c r="T131" s="27"/>
      <c r="U131" s="27"/>
      <c r="V131" s="27"/>
      <c r="W131" s="29"/>
      <c r="X131" s="27"/>
      <c r="Y131" s="27"/>
      <c r="Z131" s="28"/>
      <c r="AA131" s="26" t="str">
        <f aca="false">IF(OR(K131="",L131=""),"",IF(I131="생보협회","생명보험협회",IF(I131="손보협회","손해보험협회",설정·안내!$B$5))&amp;" 심의필 제"&amp;K131&amp;"호 ("&amp;TEXT(L131,"yyyy.mm.dd")&amp;"~"&amp;TEXT(O131,"yyyy.mm.dd")&amp;") "&amp;설정·안내!$B$6&amp;IF(C131&lt;&gt;""," 설계사 "&amp;B131&amp;" (등록번호 "&amp;C131&amp;")",""))</f>
        <v/>
      </c>
    </row>
    <row r="132" customFormat="false" ht="15" hidden="false" customHeight="false" outlineLevel="0" collapsed="false">
      <c r="A132" s="27"/>
      <c r="B132" s="27"/>
      <c r="C132" s="27"/>
      <c r="D132" s="27"/>
      <c r="E132" s="28"/>
      <c r="F132" s="27"/>
      <c r="G132" s="27"/>
      <c r="H132" s="28"/>
      <c r="I132" s="27"/>
      <c r="J132" s="27"/>
      <c r="K132" s="27"/>
      <c r="L132" s="29"/>
      <c r="M132" s="22" t="str">
        <f aca="false">IF(L132="","",EDATE(L132,12)-1)</f>
        <v/>
      </c>
      <c r="N132" s="29"/>
      <c r="O132" s="22" t="str">
        <f aca="false">IF(M132="","",IF(N132="",M132,MIN(M132,N132-1)))</f>
        <v/>
      </c>
      <c r="P132" s="23" t="str">
        <f aca="false">IF(O132="","",O132-설정·안내!$B$12)</f>
        <v/>
      </c>
      <c r="Q132" s="24" t="str">
        <f aca="false">IF(K132="","심의필 없음",IF(P132="","수령일 없음",IF(P132&lt;0,"만료됨",IF(P132&lt;=설정·안내!$B$8,"만료임박","등록됨"))))</f>
        <v>심의필 없음</v>
      </c>
      <c r="R132" s="27"/>
      <c r="S132" s="25" t="str">
        <f aca="false">IF(AND(Q132="만료됨",R132="게시중"),"⚠ 만료 광고 게시중",IF(AND(Q132="심의필 없음",R132="게시중"),"⚠ 심의필 없이 게시중",IF(X132="번호불일치","⚠ 번호 불일치",IF(AND(Q132="만료임박",R132="게시중",T132="미결정"),"! 조치 미결정",""))))</f>
        <v/>
      </c>
      <c r="T132" s="27"/>
      <c r="U132" s="27"/>
      <c r="V132" s="27"/>
      <c r="W132" s="29"/>
      <c r="X132" s="27"/>
      <c r="Y132" s="27"/>
      <c r="Z132" s="28"/>
      <c r="AA132" s="26" t="str">
        <f aca="false">IF(OR(K132="",L132=""),"",IF(I132="생보협회","생명보험협회",IF(I132="손보협회","손해보험협회",설정·안내!$B$5))&amp;" 심의필 제"&amp;K132&amp;"호 ("&amp;TEXT(L132,"yyyy.mm.dd")&amp;"~"&amp;TEXT(O132,"yyyy.mm.dd")&amp;") "&amp;설정·안내!$B$6&amp;IF(C132&lt;&gt;""," 설계사 "&amp;B132&amp;" (등록번호 "&amp;C132&amp;")",""))</f>
        <v/>
      </c>
    </row>
    <row r="133" customFormat="false" ht="15" hidden="false" customHeight="false" outlineLevel="0" collapsed="false">
      <c r="A133" s="27"/>
      <c r="B133" s="27"/>
      <c r="C133" s="27"/>
      <c r="D133" s="27"/>
      <c r="E133" s="28"/>
      <c r="F133" s="27"/>
      <c r="G133" s="27"/>
      <c r="H133" s="28"/>
      <c r="I133" s="27"/>
      <c r="J133" s="27"/>
      <c r="K133" s="27"/>
      <c r="L133" s="29"/>
      <c r="M133" s="22" t="str">
        <f aca="false">IF(L133="","",EDATE(L133,12)-1)</f>
        <v/>
      </c>
      <c r="N133" s="29"/>
      <c r="O133" s="22" t="str">
        <f aca="false">IF(M133="","",IF(N133="",M133,MIN(M133,N133-1)))</f>
        <v/>
      </c>
      <c r="P133" s="23" t="str">
        <f aca="false">IF(O133="","",O133-설정·안내!$B$12)</f>
        <v/>
      </c>
      <c r="Q133" s="24" t="str">
        <f aca="false">IF(K133="","심의필 없음",IF(P133="","수령일 없음",IF(P133&lt;0,"만료됨",IF(P133&lt;=설정·안내!$B$8,"만료임박","등록됨"))))</f>
        <v>심의필 없음</v>
      </c>
      <c r="R133" s="27"/>
      <c r="S133" s="25" t="str">
        <f aca="false">IF(AND(Q133="만료됨",R133="게시중"),"⚠ 만료 광고 게시중",IF(AND(Q133="심의필 없음",R133="게시중"),"⚠ 심의필 없이 게시중",IF(X133="번호불일치","⚠ 번호 불일치",IF(AND(Q133="만료임박",R133="게시중",T133="미결정"),"! 조치 미결정",""))))</f>
        <v/>
      </c>
      <c r="T133" s="27"/>
      <c r="U133" s="27"/>
      <c r="V133" s="27"/>
      <c r="W133" s="29"/>
      <c r="X133" s="27"/>
      <c r="Y133" s="27"/>
      <c r="Z133" s="28"/>
      <c r="AA133" s="26" t="str">
        <f aca="false">IF(OR(K133="",L133=""),"",IF(I133="생보협회","생명보험협회",IF(I133="손보협회","손해보험협회",설정·안내!$B$5))&amp;" 심의필 제"&amp;K133&amp;"호 ("&amp;TEXT(L133,"yyyy.mm.dd")&amp;"~"&amp;TEXT(O133,"yyyy.mm.dd")&amp;") "&amp;설정·안내!$B$6&amp;IF(C133&lt;&gt;""," 설계사 "&amp;B133&amp;" (등록번호 "&amp;C133&amp;")",""))</f>
        <v/>
      </c>
    </row>
    <row r="134" customFormat="false" ht="15" hidden="false" customHeight="false" outlineLevel="0" collapsed="false">
      <c r="A134" s="27"/>
      <c r="B134" s="27"/>
      <c r="C134" s="27"/>
      <c r="D134" s="27"/>
      <c r="E134" s="28"/>
      <c r="F134" s="27"/>
      <c r="G134" s="27"/>
      <c r="H134" s="28"/>
      <c r="I134" s="27"/>
      <c r="J134" s="27"/>
      <c r="K134" s="27"/>
      <c r="L134" s="29"/>
      <c r="M134" s="22" t="str">
        <f aca="false">IF(L134="","",EDATE(L134,12)-1)</f>
        <v/>
      </c>
      <c r="N134" s="29"/>
      <c r="O134" s="22" t="str">
        <f aca="false">IF(M134="","",IF(N134="",M134,MIN(M134,N134-1)))</f>
        <v/>
      </c>
      <c r="P134" s="23" t="str">
        <f aca="false">IF(O134="","",O134-설정·안내!$B$12)</f>
        <v/>
      </c>
      <c r="Q134" s="24" t="str">
        <f aca="false">IF(K134="","심의필 없음",IF(P134="","수령일 없음",IF(P134&lt;0,"만료됨",IF(P134&lt;=설정·안내!$B$8,"만료임박","등록됨"))))</f>
        <v>심의필 없음</v>
      </c>
      <c r="R134" s="27"/>
      <c r="S134" s="25" t="str">
        <f aca="false">IF(AND(Q134="만료됨",R134="게시중"),"⚠ 만료 광고 게시중",IF(AND(Q134="심의필 없음",R134="게시중"),"⚠ 심의필 없이 게시중",IF(X134="번호불일치","⚠ 번호 불일치",IF(AND(Q134="만료임박",R134="게시중",T134="미결정"),"! 조치 미결정",""))))</f>
        <v/>
      </c>
      <c r="T134" s="27"/>
      <c r="U134" s="27"/>
      <c r="V134" s="27"/>
      <c r="W134" s="29"/>
      <c r="X134" s="27"/>
      <c r="Y134" s="27"/>
      <c r="Z134" s="28"/>
      <c r="AA134" s="26" t="str">
        <f aca="false">IF(OR(K134="",L134=""),"",IF(I134="생보협회","생명보험협회",IF(I134="손보협회","손해보험협회",설정·안내!$B$5))&amp;" 심의필 제"&amp;K134&amp;"호 ("&amp;TEXT(L134,"yyyy.mm.dd")&amp;"~"&amp;TEXT(O134,"yyyy.mm.dd")&amp;") "&amp;설정·안내!$B$6&amp;IF(C134&lt;&gt;""," 설계사 "&amp;B134&amp;" (등록번호 "&amp;C134&amp;")",""))</f>
        <v/>
      </c>
    </row>
    <row r="135" customFormat="false" ht="15" hidden="false" customHeight="false" outlineLevel="0" collapsed="false">
      <c r="A135" s="27"/>
      <c r="B135" s="27"/>
      <c r="C135" s="27"/>
      <c r="D135" s="27"/>
      <c r="E135" s="28"/>
      <c r="F135" s="27"/>
      <c r="G135" s="27"/>
      <c r="H135" s="28"/>
      <c r="I135" s="27"/>
      <c r="J135" s="27"/>
      <c r="K135" s="27"/>
      <c r="L135" s="29"/>
      <c r="M135" s="22" t="str">
        <f aca="false">IF(L135="","",EDATE(L135,12)-1)</f>
        <v/>
      </c>
      <c r="N135" s="29"/>
      <c r="O135" s="22" t="str">
        <f aca="false">IF(M135="","",IF(N135="",M135,MIN(M135,N135-1)))</f>
        <v/>
      </c>
      <c r="P135" s="23" t="str">
        <f aca="false">IF(O135="","",O135-설정·안내!$B$12)</f>
        <v/>
      </c>
      <c r="Q135" s="24" t="str">
        <f aca="false">IF(K135="","심의필 없음",IF(P135="","수령일 없음",IF(P135&lt;0,"만료됨",IF(P135&lt;=설정·안내!$B$8,"만료임박","등록됨"))))</f>
        <v>심의필 없음</v>
      </c>
      <c r="R135" s="27"/>
      <c r="S135" s="25" t="str">
        <f aca="false">IF(AND(Q135="만료됨",R135="게시중"),"⚠ 만료 광고 게시중",IF(AND(Q135="심의필 없음",R135="게시중"),"⚠ 심의필 없이 게시중",IF(X135="번호불일치","⚠ 번호 불일치",IF(AND(Q135="만료임박",R135="게시중",T135="미결정"),"! 조치 미결정",""))))</f>
        <v/>
      </c>
      <c r="T135" s="27"/>
      <c r="U135" s="27"/>
      <c r="V135" s="27"/>
      <c r="W135" s="29"/>
      <c r="X135" s="27"/>
      <c r="Y135" s="27"/>
      <c r="Z135" s="28"/>
      <c r="AA135" s="26" t="str">
        <f aca="false">IF(OR(K135="",L135=""),"",IF(I135="생보협회","생명보험협회",IF(I135="손보협회","손해보험협회",설정·안내!$B$5))&amp;" 심의필 제"&amp;K135&amp;"호 ("&amp;TEXT(L135,"yyyy.mm.dd")&amp;"~"&amp;TEXT(O135,"yyyy.mm.dd")&amp;") "&amp;설정·안내!$B$6&amp;IF(C135&lt;&gt;""," 설계사 "&amp;B135&amp;" (등록번호 "&amp;C135&amp;")",""))</f>
        <v/>
      </c>
    </row>
    <row r="136" customFormat="false" ht="15" hidden="false" customHeight="false" outlineLevel="0" collapsed="false">
      <c r="A136" s="27"/>
      <c r="B136" s="27"/>
      <c r="C136" s="27"/>
      <c r="D136" s="27"/>
      <c r="E136" s="28"/>
      <c r="F136" s="27"/>
      <c r="G136" s="27"/>
      <c r="H136" s="28"/>
      <c r="I136" s="27"/>
      <c r="J136" s="27"/>
      <c r="K136" s="27"/>
      <c r="L136" s="29"/>
      <c r="M136" s="22" t="str">
        <f aca="false">IF(L136="","",EDATE(L136,12)-1)</f>
        <v/>
      </c>
      <c r="N136" s="29"/>
      <c r="O136" s="22" t="str">
        <f aca="false">IF(M136="","",IF(N136="",M136,MIN(M136,N136-1)))</f>
        <v/>
      </c>
      <c r="P136" s="23" t="str">
        <f aca="false">IF(O136="","",O136-설정·안내!$B$12)</f>
        <v/>
      </c>
      <c r="Q136" s="24" t="str">
        <f aca="false">IF(K136="","심의필 없음",IF(P136="","수령일 없음",IF(P136&lt;0,"만료됨",IF(P136&lt;=설정·안내!$B$8,"만료임박","등록됨"))))</f>
        <v>심의필 없음</v>
      </c>
      <c r="R136" s="27"/>
      <c r="S136" s="25" t="str">
        <f aca="false">IF(AND(Q136="만료됨",R136="게시중"),"⚠ 만료 광고 게시중",IF(AND(Q136="심의필 없음",R136="게시중"),"⚠ 심의필 없이 게시중",IF(X136="번호불일치","⚠ 번호 불일치",IF(AND(Q136="만료임박",R136="게시중",T136="미결정"),"! 조치 미결정",""))))</f>
        <v/>
      </c>
      <c r="T136" s="27"/>
      <c r="U136" s="27"/>
      <c r="V136" s="27"/>
      <c r="W136" s="29"/>
      <c r="X136" s="27"/>
      <c r="Y136" s="27"/>
      <c r="Z136" s="28"/>
      <c r="AA136" s="26" t="str">
        <f aca="false">IF(OR(K136="",L136=""),"",IF(I136="생보협회","생명보험협회",IF(I136="손보협회","손해보험협회",설정·안내!$B$5))&amp;" 심의필 제"&amp;K136&amp;"호 ("&amp;TEXT(L136,"yyyy.mm.dd")&amp;"~"&amp;TEXT(O136,"yyyy.mm.dd")&amp;") "&amp;설정·안내!$B$6&amp;IF(C136&lt;&gt;""," 설계사 "&amp;B136&amp;" (등록번호 "&amp;C136&amp;")",""))</f>
        <v/>
      </c>
    </row>
    <row r="137" customFormat="false" ht="15" hidden="false" customHeight="false" outlineLevel="0" collapsed="false">
      <c r="A137" s="27"/>
      <c r="B137" s="27"/>
      <c r="C137" s="27"/>
      <c r="D137" s="27"/>
      <c r="E137" s="28"/>
      <c r="F137" s="27"/>
      <c r="G137" s="27"/>
      <c r="H137" s="28"/>
      <c r="I137" s="27"/>
      <c r="J137" s="27"/>
      <c r="K137" s="27"/>
      <c r="L137" s="29"/>
      <c r="M137" s="22" t="str">
        <f aca="false">IF(L137="","",EDATE(L137,12)-1)</f>
        <v/>
      </c>
      <c r="N137" s="29"/>
      <c r="O137" s="22" t="str">
        <f aca="false">IF(M137="","",IF(N137="",M137,MIN(M137,N137-1)))</f>
        <v/>
      </c>
      <c r="P137" s="23" t="str">
        <f aca="false">IF(O137="","",O137-설정·안내!$B$12)</f>
        <v/>
      </c>
      <c r="Q137" s="24" t="str">
        <f aca="false">IF(K137="","심의필 없음",IF(P137="","수령일 없음",IF(P137&lt;0,"만료됨",IF(P137&lt;=설정·안내!$B$8,"만료임박","등록됨"))))</f>
        <v>심의필 없음</v>
      </c>
      <c r="R137" s="27"/>
      <c r="S137" s="25" t="str">
        <f aca="false">IF(AND(Q137="만료됨",R137="게시중"),"⚠ 만료 광고 게시중",IF(AND(Q137="심의필 없음",R137="게시중"),"⚠ 심의필 없이 게시중",IF(X137="번호불일치","⚠ 번호 불일치",IF(AND(Q137="만료임박",R137="게시중",T137="미결정"),"! 조치 미결정",""))))</f>
        <v/>
      </c>
      <c r="T137" s="27"/>
      <c r="U137" s="27"/>
      <c r="V137" s="27"/>
      <c r="W137" s="29"/>
      <c r="X137" s="27"/>
      <c r="Y137" s="27"/>
      <c r="Z137" s="28"/>
      <c r="AA137" s="26" t="str">
        <f aca="false">IF(OR(K137="",L137=""),"",IF(I137="생보협회","생명보험협회",IF(I137="손보협회","손해보험협회",설정·안내!$B$5))&amp;" 심의필 제"&amp;K137&amp;"호 ("&amp;TEXT(L137,"yyyy.mm.dd")&amp;"~"&amp;TEXT(O137,"yyyy.mm.dd")&amp;") "&amp;설정·안내!$B$6&amp;IF(C137&lt;&gt;""," 설계사 "&amp;B137&amp;" (등록번호 "&amp;C137&amp;")",""))</f>
        <v/>
      </c>
    </row>
    <row r="138" customFormat="false" ht="15" hidden="false" customHeight="false" outlineLevel="0" collapsed="false">
      <c r="A138" s="27"/>
      <c r="B138" s="27"/>
      <c r="C138" s="27"/>
      <c r="D138" s="27"/>
      <c r="E138" s="28"/>
      <c r="F138" s="27"/>
      <c r="G138" s="27"/>
      <c r="H138" s="28"/>
      <c r="I138" s="27"/>
      <c r="J138" s="27"/>
      <c r="K138" s="27"/>
      <c r="L138" s="29"/>
      <c r="M138" s="22" t="str">
        <f aca="false">IF(L138="","",EDATE(L138,12)-1)</f>
        <v/>
      </c>
      <c r="N138" s="29"/>
      <c r="O138" s="22" t="str">
        <f aca="false">IF(M138="","",IF(N138="",M138,MIN(M138,N138-1)))</f>
        <v/>
      </c>
      <c r="P138" s="23" t="str">
        <f aca="false">IF(O138="","",O138-설정·안내!$B$12)</f>
        <v/>
      </c>
      <c r="Q138" s="24" t="str">
        <f aca="false">IF(K138="","심의필 없음",IF(P138="","수령일 없음",IF(P138&lt;0,"만료됨",IF(P138&lt;=설정·안내!$B$8,"만료임박","등록됨"))))</f>
        <v>심의필 없음</v>
      </c>
      <c r="R138" s="27"/>
      <c r="S138" s="25" t="str">
        <f aca="false">IF(AND(Q138="만료됨",R138="게시중"),"⚠ 만료 광고 게시중",IF(AND(Q138="심의필 없음",R138="게시중"),"⚠ 심의필 없이 게시중",IF(X138="번호불일치","⚠ 번호 불일치",IF(AND(Q138="만료임박",R138="게시중",T138="미결정"),"! 조치 미결정",""))))</f>
        <v/>
      </c>
      <c r="T138" s="27"/>
      <c r="U138" s="27"/>
      <c r="V138" s="27"/>
      <c r="W138" s="29"/>
      <c r="X138" s="27"/>
      <c r="Y138" s="27"/>
      <c r="Z138" s="28"/>
      <c r="AA138" s="26" t="str">
        <f aca="false">IF(OR(K138="",L138=""),"",IF(I138="생보협회","생명보험협회",IF(I138="손보협회","손해보험협회",설정·안내!$B$5))&amp;" 심의필 제"&amp;K138&amp;"호 ("&amp;TEXT(L138,"yyyy.mm.dd")&amp;"~"&amp;TEXT(O138,"yyyy.mm.dd")&amp;") "&amp;설정·안내!$B$6&amp;IF(C138&lt;&gt;""," 설계사 "&amp;B138&amp;" (등록번호 "&amp;C138&amp;")",""))</f>
        <v/>
      </c>
    </row>
    <row r="139" customFormat="false" ht="15" hidden="false" customHeight="false" outlineLevel="0" collapsed="false">
      <c r="A139" s="27"/>
      <c r="B139" s="27"/>
      <c r="C139" s="27"/>
      <c r="D139" s="27"/>
      <c r="E139" s="28"/>
      <c r="F139" s="27"/>
      <c r="G139" s="27"/>
      <c r="H139" s="28"/>
      <c r="I139" s="27"/>
      <c r="J139" s="27"/>
      <c r="K139" s="27"/>
      <c r="L139" s="29"/>
      <c r="M139" s="22" t="str">
        <f aca="false">IF(L139="","",EDATE(L139,12)-1)</f>
        <v/>
      </c>
      <c r="N139" s="29"/>
      <c r="O139" s="22" t="str">
        <f aca="false">IF(M139="","",IF(N139="",M139,MIN(M139,N139-1)))</f>
        <v/>
      </c>
      <c r="P139" s="23" t="str">
        <f aca="false">IF(O139="","",O139-설정·안내!$B$12)</f>
        <v/>
      </c>
      <c r="Q139" s="24" t="str">
        <f aca="false">IF(K139="","심의필 없음",IF(P139="","수령일 없음",IF(P139&lt;0,"만료됨",IF(P139&lt;=설정·안내!$B$8,"만료임박","등록됨"))))</f>
        <v>심의필 없음</v>
      </c>
      <c r="R139" s="27"/>
      <c r="S139" s="25" t="str">
        <f aca="false">IF(AND(Q139="만료됨",R139="게시중"),"⚠ 만료 광고 게시중",IF(AND(Q139="심의필 없음",R139="게시중"),"⚠ 심의필 없이 게시중",IF(X139="번호불일치","⚠ 번호 불일치",IF(AND(Q139="만료임박",R139="게시중",T139="미결정"),"! 조치 미결정",""))))</f>
        <v/>
      </c>
      <c r="T139" s="27"/>
      <c r="U139" s="27"/>
      <c r="V139" s="27"/>
      <c r="W139" s="29"/>
      <c r="X139" s="27"/>
      <c r="Y139" s="27"/>
      <c r="Z139" s="28"/>
      <c r="AA139" s="26" t="str">
        <f aca="false">IF(OR(K139="",L139=""),"",IF(I139="생보협회","생명보험협회",IF(I139="손보협회","손해보험협회",설정·안내!$B$5))&amp;" 심의필 제"&amp;K139&amp;"호 ("&amp;TEXT(L139,"yyyy.mm.dd")&amp;"~"&amp;TEXT(O139,"yyyy.mm.dd")&amp;") "&amp;설정·안내!$B$6&amp;IF(C139&lt;&gt;""," 설계사 "&amp;B139&amp;" (등록번호 "&amp;C139&amp;")",""))</f>
        <v/>
      </c>
    </row>
    <row r="140" customFormat="false" ht="15" hidden="false" customHeight="false" outlineLevel="0" collapsed="false">
      <c r="A140" s="27"/>
      <c r="B140" s="27"/>
      <c r="C140" s="27"/>
      <c r="D140" s="27"/>
      <c r="E140" s="28"/>
      <c r="F140" s="27"/>
      <c r="G140" s="27"/>
      <c r="H140" s="28"/>
      <c r="I140" s="27"/>
      <c r="J140" s="27"/>
      <c r="K140" s="27"/>
      <c r="L140" s="29"/>
      <c r="M140" s="22" t="str">
        <f aca="false">IF(L140="","",EDATE(L140,12)-1)</f>
        <v/>
      </c>
      <c r="N140" s="29"/>
      <c r="O140" s="22" t="str">
        <f aca="false">IF(M140="","",IF(N140="",M140,MIN(M140,N140-1)))</f>
        <v/>
      </c>
      <c r="P140" s="23" t="str">
        <f aca="false">IF(O140="","",O140-설정·안내!$B$12)</f>
        <v/>
      </c>
      <c r="Q140" s="24" t="str">
        <f aca="false">IF(K140="","심의필 없음",IF(P140="","수령일 없음",IF(P140&lt;0,"만료됨",IF(P140&lt;=설정·안내!$B$8,"만료임박","등록됨"))))</f>
        <v>심의필 없음</v>
      </c>
      <c r="R140" s="27"/>
      <c r="S140" s="25" t="str">
        <f aca="false">IF(AND(Q140="만료됨",R140="게시중"),"⚠ 만료 광고 게시중",IF(AND(Q140="심의필 없음",R140="게시중"),"⚠ 심의필 없이 게시중",IF(X140="번호불일치","⚠ 번호 불일치",IF(AND(Q140="만료임박",R140="게시중",T140="미결정"),"! 조치 미결정",""))))</f>
        <v/>
      </c>
      <c r="T140" s="27"/>
      <c r="U140" s="27"/>
      <c r="V140" s="27"/>
      <c r="W140" s="29"/>
      <c r="X140" s="27"/>
      <c r="Y140" s="27"/>
      <c r="Z140" s="28"/>
      <c r="AA140" s="26" t="str">
        <f aca="false">IF(OR(K140="",L140=""),"",IF(I140="생보협회","생명보험협회",IF(I140="손보협회","손해보험협회",설정·안내!$B$5))&amp;" 심의필 제"&amp;K140&amp;"호 ("&amp;TEXT(L140,"yyyy.mm.dd")&amp;"~"&amp;TEXT(O140,"yyyy.mm.dd")&amp;") "&amp;설정·안내!$B$6&amp;IF(C140&lt;&gt;""," 설계사 "&amp;B140&amp;" (등록번호 "&amp;C140&amp;")",""))</f>
        <v/>
      </c>
    </row>
    <row r="141" customFormat="false" ht="15" hidden="false" customHeight="false" outlineLevel="0" collapsed="false">
      <c r="A141" s="27"/>
      <c r="B141" s="27"/>
      <c r="C141" s="27"/>
      <c r="D141" s="27"/>
      <c r="E141" s="28"/>
      <c r="F141" s="27"/>
      <c r="G141" s="27"/>
      <c r="H141" s="28"/>
      <c r="I141" s="27"/>
      <c r="J141" s="27"/>
      <c r="K141" s="27"/>
      <c r="L141" s="29"/>
      <c r="M141" s="22" t="str">
        <f aca="false">IF(L141="","",EDATE(L141,12)-1)</f>
        <v/>
      </c>
      <c r="N141" s="29"/>
      <c r="O141" s="22" t="str">
        <f aca="false">IF(M141="","",IF(N141="",M141,MIN(M141,N141-1)))</f>
        <v/>
      </c>
      <c r="P141" s="23" t="str">
        <f aca="false">IF(O141="","",O141-설정·안내!$B$12)</f>
        <v/>
      </c>
      <c r="Q141" s="24" t="str">
        <f aca="false">IF(K141="","심의필 없음",IF(P141="","수령일 없음",IF(P141&lt;0,"만료됨",IF(P141&lt;=설정·안내!$B$8,"만료임박","등록됨"))))</f>
        <v>심의필 없음</v>
      </c>
      <c r="R141" s="27"/>
      <c r="S141" s="25" t="str">
        <f aca="false">IF(AND(Q141="만료됨",R141="게시중"),"⚠ 만료 광고 게시중",IF(AND(Q141="심의필 없음",R141="게시중"),"⚠ 심의필 없이 게시중",IF(X141="번호불일치","⚠ 번호 불일치",IF(AND(Q141="만료임박",R141="게시중",T141="미결정"),"! 조치 미결정",""))))</f>
        <v/>
      </c>
      <c r="T141" s="27"/>
      <c r="U141" s="27"/>
      <c r="V141" s="27"/>
      <c r="W141" s="29"/>
      <c r="X141" s="27"/>
      <c r="Y141" s="27"/>
      <c r="Z141" s="28"/>
      <c r="AA141" s="26" t="str">
        <f aca="false">IF(OR(K141="",L141=""),"",IF(I141="생보협회","생명보험협회",IF(I141="손보협회","손해보험협회",설정·안내!$B$5))&amp;" 심의필 제"&amp;K141&amp;"호 ("&amp;TEXT(L141,"yyyy.mm.dd")&amp;"~"&amp;TEXT(O141,"yyyy.mm.dd")&amp;") "&amp;설정·안내!$B$6&amp;IF(C141&lt;&gt;""," 설계사 "&amp;B141&amp;" (등록번호 "&amp;C141&amp;")",""))</f>
        <v/>
      </c>
    </row>
    <row r="142" customFormat="false" ht="15" hidden="false" customHeight="false" outlineLevel="0" collapsed="false">
      <c r="A142" s="27"/>
      <c r="B142" s="27"/>
      <c r="C142" s="27"/>
      <c r="D142" s="27"/>
      <c r="E142" s="28"/>
      <c r="F142" s="27"/>
      <c r="G142" s="27"/>
      <c r="H142" s="28"/>
      <c r="I142" s="27"/>
      <c r="J142" s="27"/>
      <c r="K142" s="27"/>
      <c r="L142" s="29"/>
      <c r="M142" s="22" t="str">
        <f aca="false">IF(L142="","",EDATE(L142,12)-1)</f>
        <v/>
      </c>
      <c r="N142" s="29"/>
      <c r="O142" s="22" t="str">
        <f aca="false">IF(M142="","",IF(N142="",M142,MIN(M142,N142-1)))</f>
        <v/>
      </c>
      <c r="P142" s="23" t="str">
        <f aca="false">IF(O142="","",O142-설정·안내!$B$12)</f>
        <v/>
      </c>
      <c r="Q142" s="24" t="str">
        <f aca="false">IF(K142="","심의필 없음",IF(P142="","수령일 없음",IF(P142&lt;0,"만료됨",IF(P142&lt;=설정·안내!$B$8,"만료임박","등록됨"))))</f>
        <v>심의필 없음</v>
      </c>
      <c r="R142" s="27"/>
      <c r="S142" s="25" t="str">
        <f aca="false">IF(AND(Q142="만료됨",R142="게시중"),"⚠ 만료 광고 게시중",IF(AND(Q142="심의필 없음",R142="게시중"),"⚠ 심의필 없이 게시중",IF(X142="번호불일치","⚠ 번호 불일치",IF(AND(Q142="만료임박",R142="게시중",T142="미결정"),"! 조치 미결정",""))))</f>
        <v/>
      </c>
      <c r="T142" s="27"/>
      <c r="U142" s="27"/>
      <c r="V142" s="27"/>
      <c r="W142" s="29"/>
      <c r="X142" s="27"/>
      <c r="Y142" s="27"/>
      <c r="Z142" s="28"/>
      <c r="AA142" s="26" t="str">
        <f aca="false">IF(OR(K142="",L142=""),"",IF(I142="생보협회","생명보험협회",IF(I142="손보협회","손해보험협회",설정·안내!$B$5))&amp;" 심의필 제"&amp;K142&amp;"호 ("&amp;TEXT(L142,"yyyy.mm.dd")&amp;"~"&amp;TEXT(O142,"yyyy.mm.dd")&amp;") "&amp;설정·안내!$B$6&amp;IF(C142&lt;&gt;""," 설계사 "&amp;B142&amp;" (등록번호 "&amp;C142&amp;")",""))</f>
        <v/>
      </c>
    </row>
    <row r="143" customFormat="false" ht="15" hidden="false" customHeight="false" outlineLevel="0" collapsed="false">
      <c r="A143" s="27"/>
      <c r="B143" s="27"/>
      <c r="C143" s="27"/>
      <c r="D143" s="27"/>
      <c r="E143" s="28"/>
      <c r="F143" s="27"/>
      <c r="G143" s="27"/>
      <c r="H143" s="28"/>
      <c r="I143" s="27"/>
      <c r="J143" s="27"/>
      <c r="K143" s="27"/>
      <c r="L143" s="29"/>
      <c r="M143" s="22" t="str">
        <f aca="false">IF(L143="","",EDATE(L143,12)-1)</f>
        <v/>
      </c>
      <c r="N143" s="29"/>
      <c r="O143" s="22" t="str">
        <f aca="false">IF(M143="","",IF(N143="",M143,MIN(M143,N143-1)))</f>
        <v/>
      </c>
      <c r="P143" s="23" t="str">
        <f aca="false">IF(O143="","",O143-설정·안내!$B$12)</f>
        <v/>
      </c>
      <c r="Q143" s="24" t="str">
        <f aca="false">IF(K143="","심의필 없음",IF(P143="","수령일 없음",IF(P143&lt;0,"만료됨",IF(P143&lt;=설정·안내!$B$8,"만료임박","등록됨"))))</f>
        <v>심의필 없음</v>
      </c>
      <c r="R143" s="27"/>
      <c r="S143" s="25" t="str">
        <f aca="false">IF(AND(Q143="만료됨",R143="게시중"),"⚠ 만료 광고 게시중",IF(AND(Q143="심의필 없음",R143="게시중"),"⚠ 심의필 없이 게시중",IF(X143="번호불일치","⚠ 번호 불일치",IF(AND(Q143="만료임박",R143="게시중",T143="미결정"),"! 조치 미결정",""))))</f>
        <v/>
      </c>
      <c r="T143" s="27"/>
      <c r="U143" s="27"/>
      <c r="V143" s="27"/>
      <c r="W143" s="29"/>
      <c r="X143" s="27"/>
      <c r="Y143" s="27"/>
      <c r="Z143" s="28"/>
      <c r="AA143" s="26" t="str">
        <f aca="false">IF(OR(K143="",L143=""),"",IF(I143="생보협회","생명보험협회",IF(I143="손보협회","손해보험협회",설정·안내!$B$5))&amp;" 심의필 제"&amp;K143&amp;"호 ("&amp;TEXT(L143,"yyyy.mm.dd")&amp;"~"&amp;TEXT(O143,"yyyy.mm.dd")&amp;") "&amp;설정·안내!$B$6&amp;IF(C143&lt;&gt;""," 설계사 "&amp;B143&amp;" (등록번호 "&amp;C143&amp;")",""))</f>
        <v/>
      </c>
    </row>
    <row r="144" customFormat="false" ht="15" hidden="false" customHeight="false" outlineLevel="0" collapsed="false">
      <c r="A144" s="27"/>
      <c r="B144" s="27"/>
      <c r="C144" s="27"/>
      <c r="D144" s="27"/>
      <c r="E144" s="28"/>
      <c r="F144" s="27"/>
      <c r="G144" s="27"/>
      <c r="H144" s="28"/>
      <c r="I144" s="27"/>
      <c r="J144" s="27"/>
      <c r="K144" s="27"/>
      <c r="L144" s="29"/>
      <c r="M144" s="22" t="str">
        <f aca="false">IF(L144="","",EDATE(L144,12)-1)</f>
        <v/>
      </c>
      <c r="N144" s="29"/>
      <c r="O144" s="22" t="str">
        <f aca="false">IF(M144="","",IF(N144="",M144,MIN(M144,N144-1)))</f>
        <v/>
      </c>
      <c r="P144" s="23" t="str">
        <f aca="false">IF(O144="","",O144-설정·안내!$B$12)</f>
        <v/>
      </c>
      <c r="Q144" s="24" t="str">
        <f aca="false">IF(K144="","심의필 없음",IF(P144="","수령일 없음",IF(P144&lt;0,"만료됨",IF(P144&lt;=설정·안내!$B$8,"만료임박","등록됨"))))</f>
        <v>심의필 없음</v>
      </c>
      <c r="R144" s="27"/>
      <c r="S144" s="25" t="str">
        <f aca="false">IF(AND(Q144="만료됨",R144="게시중"),"⚠ 만료 광고 게시중",IF(AND(Q144="심의필 없음",R144="게시중"),"⚠ 심의필 없이 게시중",IF(X144="번호불일치","⚠ 번호 불일치",IF(AND(Q144="만료임박",R144="게시중",T144="미결정"),"! 조치 미결정",""))))</f>
        <v/>
      </c>
      <c r="T144" s="27"/>
      <c r="U144" s="27"/>
      <c r="V144" s="27"/>
      <c r="W144" s="29"/>
      <c r="X144" s="27"/>
      <c r="Y144" s="27"/>
      <c r="Z144" s="28"/>
      <c r="AA144" s="26" t="str">
        <f aca="false">IF(OR(K144="",L144=""),"",IF(I144="생보협회","생명보험협회",IF(I144="손보협회","손해보험협회",설정·안내!$B$5))&amp;" 심의필 제"&amp;K144&amp;"호 ("&amp;TEXT(L144,"yyyy.mm.dd")&amp;"~"&amp;TEXT(O144,"yyyy.mm.dd")&amp;") "&amp;설정·안내!$B$6&amp;IF(C144&lt;&gt;""," 설계사 "&amp;B144&amp;" (등록번호 "&amp;C144&amp;")",""))</f>
        <v/>
      </c>
    </row>
    <row r="145" customFormat="false" ht="15" hidden="false" customHeight="false" outlineLevel="0" collapsed="false">
      <c r="A145" s="27"/>
      <c r="B145" s="27"/>
      <c r="C145" s="27"/>
      <c r="D145" s="27"/>
      <c r="E145" s="28"/>
      <c r="F145" s="27"/>
      <c r="G145" s="27"/>
      <c r="H145" s="28"/>
      <c r="I145" s="27"/>
      <c r="J145" s="27"/>
      <c r="K145" s="27"/>
      <c r="L145" s="29"/>
      <c r="M145" s="22" t="str">
        <f aca="false">IF(L145="","",EDATE(L145,12)-1)</f>
        <v/>
      </c>
      <c r="N145" s="29"/>
      <c r="O145" s="22" t="str">
        <f aca="false">IF(M145="","",IF(N145="",M145,MIN(M145,N145-1)))</f>
        <v/>
      </c>
      <c r="P145" s="23" t="str">
        <f aca="false">IF(O145="","",O145-설정·안내!$B$12)</f>
        <v/>
      </c>
      <c r="Q145" s="24" t="str">
        <f aca="false">IF(K145="","심의필 없음",IF(P145="","수령일 없음",IF(P145&lt;0,"만료됨",IF(P145&lt;=설정·안내!$B$8,"만료임박","등록됨"))))</f>
        <v>심의필 없음</v>
      </c>
      <c r="R145" s="27"/>
      <c r="S145" s="25" t="str">
        <f aca="false">IF(AND(Q145="만료됨",R145="게시중"),"⚠ 만료 광고 게시중",IF(AND(Q145="심의필 없음",R145="게시중"),"⚠ 심의필 없이 게시중",IF(X145="번호불일치","⚠ 번호 불일치",IF(AND(Q145="만료임박",R145="게시중",T145="미결정"),"! 조치 미결정",""))))</f>
        <v/>
      </c>
      <c r="T145" s="27"/>
      <c r="U145" s="27"/>
      <c r="V145" s="27"/>
      <c r="W145" s="29"/>
      <c r="X145" s="27"/>
      <c r="Y145" s="27"/>
      <c r="Z145" s="28"/>
      <c r="AA145" s="26" t="str">
        <f aca="false">IF(OR(K145="",L145=""),"",IF(I145="생보협회","생명보험협회",IF(I145="손보협회","손해보험협회",설정·안내!$B$5))&amp;" 심의필 제"&amp;K145&amp;"호 ("&amp;TEXT(L145,"yyyy.mm.dd")&amp;"~"&amp;TEXT(O145,"yyyy.mm.dd")&amp;") "&amp;설정·안내!$B$6&amp;IF(C145&lt;&gt;""," 설계사 "&amp;B145&amp;" (등록번호 "&amp;C145&amp;")",""))</f>
        <v/>
      </c>
    </row>
    <row r="146" customFormat="false" ht="15" hidden="false" customHeight="false" outlineLevel="0" collapsed="false">
      <c r="A146" s="27"/>
      <c r="B146" s="27"/>
      <c r="C146" s="27"/>
      <c r="D146" s="27"/>
      <c r="E146" s="28"/>
      <c r="F146" s="27"/>
      <c r="G146" s="27"/>
      <c r="H146" s="28"/>
      <c r="I146" s="27"/>
      <c r="J146" s="27"/>
      <c r="K146" s="27"/>
      <c r="L146" s="29"/>
      <c r="M146" s="22" t="str">
        <f aca="false">IF(L146="","",EDATE(L146,12)-1)</f>
        <v/>
      </c>
      <c r="N146" s="29"/>
      <c r="O146" s="22" t="str">
        <f aca="false">IF(M146="","",IF(N146="",M146,MIN(M146,N146-1)))</f>
        <v/>
      </c>
      <c r="P146" s="23" t="str">
        <f aca="false">IF(O146="","",O146-설정·안내!$B$12)</f>
        <v/>
      </c>
      <c r="Q146" s="24" t="str">
        <f aca="false">IF(K146="","심의필 없음",IF(P146="","수령일 없음",IF(P146&lt;0,"만료됨",IF(P146&lt;=설정·안내!$B$8,"만료임박","등록됨"))))</f>
        <v>심의필 없음</v>
      </c>
      <c r="R146" s="27"/>
      <c r="S146" s="25" t="str">
        <f aca="false">IF(AND(Q146="만료됨",R146="게시중"),"⚠ 만료 광고 게시중",IF(AND(Q146="심의필 없음",R146="게시중"),"⚠ 심의필 없이 게시중",IF(X146="번호불일치","⚠ 번호 불일치",IF(AND(Q146="만료임박",R146="게시중",T146="미결정"),"! 조치 미결정",""))))</f>
        <v/>
      </c>
      <c r="T146" s="27"/>
      <c r="U146" s="27"/>
      <c r="V146" s="27"/>
      <c r="W146" s="29"/>
      <c r="X146" s="27"/>
      <c r="Y146" s="27"/>
      <c r="Z146" s="28"/>
      <c r="AA146" s="26" t="str">
        <f aca="false">IF(OR(K146="",L146=""),"",IF(I146="생보협회","생명보험협회",IF(I146="손보협회","손해보험협회",설정·안내!$B$5))&amp;" 심의필 제"&amp;K146&amp;"호 ("&amp;TEXT(L146,"yyyy.mm.dd")&amp;"~"&amp;TEXT(O146,"yyyy.mm.dd")&amp;") "&amp;설정·안내!$B$6&amp;IF(C146&lt;&gt;""," 설계사 "&amp;B146&amp;" (등록번호 "&amp;C146&amp;")",""))</f>
        <v/>
      </c>
    </row>
    <row r="147" customFormat="false" ht="15" hidden="false" customHeight="false" outlineLevel="0" collapsed="false">
      <c r="A147" s="27"/>
      <c r="B147" s="27"/>
      <c r="C147" s="27"/>
      <c r="D147" s="27"/>
      <c r="E147" s="28"/>
      <c r="F147" s="27"/>
      <c r="G147" s="27"/>
      <c r="H147" s="28"/>
      <c r="I147" s="27"/>
      <c r="J147" s="27"/>
      <c r="K147" s="27"/>
      <c r="L147" s="29"/>
      <c r="M147" s="22" t="str">
        <f aca="false">IF(L147="","",EDATE(L147,12)-1)</f>
        <v/>
      </c>
      <c r="N147" s="29"/>
      <c r="O147" s="22" t="str">
        <f aca="false">IF(M147="","",IF(N147="",M147,MIN(M147,N147-1)))</f>
        <v/>
      </c>
      <c r="P147" s="23" t="str">
        <f aca="false">IF(O147="","",O147-설정·안내!$B$12)</f>
        <v/>
      </c>
      <c r="Q147" s="24" t="str">
        <f aca="false">IF(K147="","심의필 없음",IF(P147="","수령일 없음",IF(P147&lt;0,"만료됨",IF(P147&lt;=설정·안내!$B$8,"만료임박","등록됨"))))</f>
        <v>심의필 없음</v>
      </c>
      <c r="R147" s="27"/>
      <c r="S147" s="25" t="str">
        <f aca="false">IF(AND(Q147="만료됨",R147="게시중"),"⚠ 만료 광고 게시중",IF(AND(Q147="심의필 없음",R147="게시중"),"⚠ 심의필 없이 게시중",IF(X147="번호불일치","⚠ 번호 불일치",IF(AND(Q147="만료임박",R147="게시중",T147="미결정"),"! 조치 미결정",""))))</f>
        <v/>
      </c>
      <c r="T147" s="27"/>
      <c r="U147" s="27"/>
      <c r="V147" s="27"/>
      <c r="W147" s="29"/>
      <c r="X147" s="27"/>
      <c r="Y147" s="27"/>
      <c r="Z147" s="28"/>
      <c r="AA147" s="26" t="str">
        <f aca="false">IF(OR(K147="",L147=""),"",IF(I147="생보협회","생명보험협회",IF(I147="손보협회","손해보험협회",설정·안내!$B$5))&amp;" 심의필 제"&amp;K147&amp;"호 ("&amp;TEXT(L147,"yyyy.mm.dd")&amp;"~"&amp;TEXT(O147,"yyyy.mm.dd")&amp;") "&amp;설정·안내!$B$6&amp;IF(C147&lt;&gt;""," 설계사 "&amp;B147&amp;" (등록번호 "&amp;C147&amp;")",""))</f>
        <v/>
      </c>
    </row>
    <row r="148" customFormat="false" ht="15" hidden="false" customHeight="false" outlineLevel="0" collapsed="false">
      <c r="A148" s="27"/>
      <c r="B148" s="27"/>
      <c r="C148" s="27"/>
      <c r="D148" s="27"/>
      <c r="E148" s="28"/>
      <c r="F148" s="27"/>
      <c r="G148" s="27"/>
      <c r="H148" s="28"/>
      <c r="I148" s="27"/>
      <c r="J148" s="27"/>
      <c r="K148" s="27"/>
      <c r="L148" s="29"/>
      <c r="M148" s="22" t="str">
        <f aca="false">IF(L148="","",EDATE(L148,12)-1)</f>
        <v/>
      </c>
      <c r="N148" s="29"/>
      <c r="O148" s="22" t="str">
        <f aca="false">IF(M148="","",IF(N148="",M148,MIN(M148,N148-1)))</f>
        <v/>
      </c>
      <c r="P148" s="23" t="str">
        <f aca="false">IF(O148="","",O148-설정·안내!$B$12)</f>
        <v/>
      </c>
      <c r="Q148" s="24" t="str">
        <f aca="false">IF(K148="","심의필 없음",IF(P148="","수령일 없음",IF(P148&lt;0,"만료됨",IF(P148&lt;=설정·안내!$B$8,"만료임박","등록됨"))))</f>
        <v>심의필 없음</v>
      </c>
      <c r="R148" s="27"/>
      <c r="S148" s="25" t="str">
        <f aca="false">IF(AND(Q148="만료됨",R148="게시중"),"⚠ 만료 광고 게시중",IF(AND(Q148="심의필 없음",R148="게시중"),"⚠ 심의필 없이 게시중",IF(X148="번호불일치","⚠ 번호 불일치",IF(AND(Q148="만료임박",R148="게시중",T148="미결정"),"! 조치 미결정",""))))</f>
        <v/>
      </c>
      <c r="T148" s="27"/>
      <c r="U148" s="27"/>
      <c r="V148" s="27"/>
      <c r="W148" s="29"/>
      <c r="X148" s="27"/>
      <c r="Y148" s="27"/>
      <c r="Z148" s="28"/>
      <c r="AA148" s="26" t="str">
        <f aca="false">IF(OR(K148="",L148=""),"",IF(I148="생보협회","생명보험협회",IF(I148="손보협회","손해보험협회",설정·안내!$B$5))&amp;" 심의필 제"&amp;K148&amp;"호 ("&amp;TEXT(L148,"yyyy.mm.dd")&amp;"~"&amp;TEXT(O148,"yyyy.mm.dd")&amp;") "&amp;설정·안내!$B$6&amp;IF(C148&lt;&gt;""," 설계사 "&amp;B148&amp;" (등록번호 "&amp;C148&amp;")",""))</f>
        <v/>
      </c>
    </row>
    <row r="149" customFormat="false" ht="15" hidden="false" customHeight="false" outlineLevel="0" collapsed="false">
      <c r="A149" s="27"/>
      <c r="B149" s="27"/>
      <c r="C149" s="27"/>
      <c r="D149" s="27"/>
      <c r="E149" s="28"/>
      <c r="F149" s="27"/>
      <c r="G149" s="27"/>
      <c r="H149" s="28"/>
      <c r="I149" s="27"/>
      <c r="J149" s="27"/>
      <c r="K149" s="27"/>
      <c r="L149" s="29"/>
      <c r="M149" s="22" t="str">
        <f aca="false">IF(L149="","",EDATE(L149,12)-1)</f>
        <v/>
      </c>
      <c r="N149" s="29"/>
      <c r="O149" s="22" t="str">
        <f aca="false">IF(M149="","",IF(N149="",M149,MIN(M149,N149-1)))</f>
        <v/>
      </c>
      <c r="P149" s="23" t="str">
        <f aca="false">IF(O149="","",O149-설정·안내!$B$12)</f>
        <v/>
      </c>
      <c r="Q149" s="24" t="str">
        <f aca="false">IF(K149="","심의필 없음",IF(P149="","수령일 없음",IF(P149&lt;0,"만료됨",IF(P149&lt;=설정·안내!$B$8,"만료임박","등록됨"))))</f>
        <v>심의필 없음</v>
      </c>
      <c r="R149" s="27"/>
      <c r="S149" s="25" t="str">
        <f aca="false">IF(AND(Q149="만료됨",R149="게시중"),"⚠ 만료 광고 게시중",IF(AND(Q149="심의필 없음",R149="게시중"),"⚠ 심의필 없이 게시중",IF(X149="번호불일치","⚠ 번호 불일치",IF(AND(Q149="만료임박",R149="게시중",T149="미결정"),"! 조치 미결정",""))))</f>
        <v/>
      </c>
      <c r="T149" s="27"/>
      <c r="U149" s="27"/>
      <c r="V149" s="27"/>
      <c r="W149" s="29"/>
      <c r="X149" s="27"/>
      <c r="Y149" s="27"/>
      <c r="Z149" s="28"/>
      <c r="AA149" s="26" t="str">
        <f aca="false">IF(OR(K149="",L149=""),"",IF(I149="생보협회","생명보험협회",IF(I149="손보협회","손해보험협회",설정·안내!$B$5))&amp;" 심의필 제"&amp;K149&amp;"호 ("&amp;TEXT(L149,"yyyy.mm.dd")&amp;"~"&amp;TEXT(O149,"yyyy.mm.dd")&amp;") "&amp;설정·안내!$B$6&amp;IF(C149&lt;&gt;""," 설계사 "&amp;B149&amp;" (등록번호 "&amp;C149&amp;")",""))</f>
        <v/>
      </c>
    </row>
    <row r="150" customFormat="false" ht="15" hidden="false" customHeight="false" outlineLevel="0" collapsed="false">
      <c r="A150" s="27"/>
      <c r="B150" s="27"/>
      <c r="C150" s="27"/>
      <c r="D150" s="27"/>
      <c r="E150" s="28"/>
      <c r="F150" s="27"/>
      <c r="G150" s="27"/>
      <c r="H150" s="28"/>
      <c r="I150" s="27"/>
      <c r="J150" s="27"/>
      <c r="K150" s="27"/>
      <c r="L150" s="29"/>
      <c r="M150" s="22" t="str">
        <f aca="false">IF(L150="","",EDATE(L150,12)-1)</f>
        <v/>
      </c>
      <c r="N150" s="29"/>
      <c r="O150" s="22" t="str">
        <f aca="false">IF(M150="","",IF(N150="",M150,MIN(M150,N150-1)))</f>
        <v/>
      </c>
      <c r="P150" s="23" t="str">
        <f aca="false">IF(O150="","",O150-설정·안내!$B$12)</f>
        <v/>
      </c>
      <c r="Q150" s="24" t="str">
        <f aca="false">IF(K150="","심의필 없음",IF(P150="","수령일 없음",IF(P150&lt;0,"만료됨",IF(P150&lt;=설정·안내!$B$8,"만료임박","등록됨"))))</f>
        <v>심의필 없음</v>
      </c>
      <c r="R150" s="27"/>
      <c r="S150" s="25" t="str">
        <f aca="false">IF(AND(Q150="만료됨",R150="게시중"),"⚠ 만료 광고 게시중",IF(AND(Q150="심의필 없음",R150="게시중"),"⚠ 심의필 없이 게시중",IF(X150="번호불일치","⚠ 번호 불일치",IF(AND(Q150="만료임박",R150="게시중",T150="미결정"),"! 조치 미결정",""))))</f>
        <v/>
      </c>
      <c r="T150" s="27"/>
      <c r="U150" s="27"/>
      <c r="V150" s="27"/>
      <c r="W150" s="29"/>
      <c r="X150" s="27"/>
      <c r="Y150" s="27"/>
      <c r="Z150" s="28"/>
      <c r="AA150" s="26" t="str">
        <f aca="false">IF(OR(K150="",L150=""),"",IF(I150="생보협회","생명보험협회",IF(I150="손보협회","손해보험협회",설정·안내!$B$5))&amp;" 심의필 제"&amp;K150&amp;"호 ("&amp;TEXT(L150,"yyyy.mm.dd")&amp;"~"&amp;TEXT(O150,"yyyy.mm.dd")&amp;") "&amp;설정·안내!$B$6&amp;IF(C150&lt;&gt;""," 설계사 "&amp;B150&amp;" (등록번호 "&amp;C150&amp;")",""))</f>
        <v/>
      </c>
    </row>
    <row r="151" customFormat="false" ht="15" hidden="false" customHeight="false" outlineLevel="0" collapsed="false">
      <c r="A151" s="27"/>
      <c r="B151" s="27"/>
      <c r="C151" s="27"/>
      <c r="D151" s="27"/>
      <c r="E151" s="28"/>
      <c r="F151" s="27"/>
      <c r="G151" s="27"/>
      <c r="H151" s="28"/>
      <c r="I151" s="27"/>
      <c r="J151" s="27"/>
      <c r="K151" s="27"/>
      <c r="L151" s="29"/>
      <c r="M151" s="22" t="str">
        <f aca="false">IF(L151="","",EDATE(L151,12)-1)</f>
        <v/>
      </c>
      <c r="N151" s="29"/>
      <c r="O151" s="22" t="str">
        <f aca="false">IF(M151="","",IF(N151="",M151,MIN(M151,N151-1)))</f>
        <v/>
      </c>
      <c r="P151" s="23" t="str">
        <f aca="false">IF(O151="","",O151-설정·안내!$B$12)</f>
        <v/>
      </c>
      <c r="Q151" s="24" t="str">
        <f aca="false">IF(K151="","심의필 없음",IF(P151="","수령일 없음",IF(P151&lt;0,"만료됨",IF(P151&lt;=설정·안내!$B$8,"만료임박","등록됨"))))</f>
        <v>심의필 없음</v>
      </c>
      <c r="R151" s="27"/>
      <c r="S151" s="25" t="str">
        <f aca="false">IF(AND(Q151="만료됨",R151="게시중"),"⚠ 만료 광고 게시중",IF(AND(Q151="심의필 없음",R151="게시중"),"⚠ 심의필 없이 게시중",IF(X151="번호불일치","⚠ 번호 불일치",IF(AND(Q151="만료임박",R151="게시중",T151="미결정"),"! 조치 미결정",""))))</f>
        <v/>
      </c>
      <c r="T151" s="27"/>
      <c r="U151" s="27"/>
      <c r="V151" s="27"/>
      <c r="W151" s="29"/>
      <c r="X151" s="27"/>
      <c r="Y151" s="27"/>
      <c r="Z151" s="28"/>
      <c r="AA151" s="26" t="str">
        <f aca="false">IF(OR(K151="",L151=""),"",IF(I151="생보협회","생명보험협회",IF(I151="손보협회","손해보험협회",설정·안내!$B$5))&amp;" 심의필 제"&amp;K151&amp;"호 ("&amp;TEXT(L151,"yyyy.mm.dd")&amp;"~"&amp;TEXT(O151,"yyyy.mm.dd")&amp;") "&amp;설정·안내!$B$6&amp;IF(C151&lt;&gt;""," 설계사 "&amp;B151&amp;" (등록번호 "&amp;C151&amp;")",""))</f>
        <v/>
      </c>
    </row>
    <row r="152" customFormat="false" ht="15" hidden="false" customHeight="false" outlineLevel="0" collapsed="false">
      <c r="A152" s="27"/>
      <c r="B152" s="27"/>
      <c r="C152" s="27"/>
      <c r="D152" s="27"/>
      <c r="E152" s="28"/>
      <c r="F152" s="27"/>
      <c r="G152" s="27"/>
      <c r="H152" s="28"/>
      <c r="I152" s="27"/>
      <c r="J152" s="27"/>
      <c r="K152" s="27"/>
      <c r="L152" s="29"/>
      <c r="M152" s="22" t="str">
        <f aca="false">IF(L152="","",EDATE(L152,12)-1)</f>
        <v/>
      </c>
      <c r="N152" s="29"/>
      <c r="O152" s="22" t="str">
        <f aca="false">IF(M152="","",IF(N152="",M152,MIN(M152,N152-1)))</f>
        <v/>
      </c>
      <c r="P152" s="23" t="str">
        <f aca="false">IF(O152="","",O152-설정·안내!$B$12)</f>
        <v/>
      </c>
      <c r="Q152" s="24" t="str">
        <f aca="false">IF(K152="","심의필 없음",IF(P152="","수령일 없음",IF(P152&lt;0,"만료됨",IF(P152&lt;=설정·안내!$B$8,"만료임박","등록됨"))))</f>
        <v>심의필 없음</v>
      </c>
      <c r="R152" s="27"/>
      <c r="S152" s="25" t="str">
        <f aca="false">IF(AND(Q152="만료됨",R152="게시중"),"⚠ 만료 광고 게시중",IF(AND(Q152="심의필 없음",R152="게시중"),"⚠ 심의필 없이 게시중",IF(X152="번호불일치","⚠ 번호 불일치",IF(AND(Q152="만료임박",R152="게시중",T152="미결정"),"! 조치 미결정",""))))</f>
        <v/>
      </c>
      <c r="T152" s="27"/>
      <c r="U152" s="27"/>
      <c r="V152" s="27"/>
      <c r="W152" s="29"/>
      <c r="X152" s="27"/>
      <c r="Y152" s="27"/>
      <c r="Z152" s="28"/>
      <c r="AA152" s="26" t="str">
        <f aca="false">IF(OR(K152="",L152=""),"",IF(I152="생보협회","생명보험협회",IF(I152="손보협회","손해보험협회",설정·안내!$B$5))&amp;" 심의필 제"&amp;K152&amp;"호 ("&amp;TEXT(L152,"yyyy.mm.dd")&amp;"~"&amp;TEXT(O152,"yyyy.mm.dd")&amp;") "&amp;설정·안내!$B$6&amp;IF(C152&lt;&gt;""," 설계사 "&amp;B152&amp;" (등록번호 "&amp;C152&amp;")",""))</f>
        <v/>
      </c>
    </row>
    <row r="153" customFormat="false" ht="15" hidden="false" customHeight="false" outlineLevel="0" collapsed="false">
      <c r="A153" s="27"/>
      <c r="B153" s="27"/>
      <c r="C153" s="27"/>
      <c r="D153" s="27"/>
      <c r="E153" s="28"/>
      <c r="F153" s="27"/>
      <c r="G153" s="27"/>
      <c r="H153" s="28"/>
      <c r="I153" s="27"/>
      <c r="J153" s="27"/>
      <c r="K153" s="27"/>
      <c r="L153" s="29"/>
      <c r="M153" s="22" t="str">
        <f aca="false">IF(L153="","",EDATE(L153,12)-1)</f>
        <v/>
      </c>
      <c r="N153" s="29"/>
      <c r="O153" s="22" t="str">
        <f aca="false">IF(M153="","",IF(N153="",M153,MIN(M153,N153-1)))</f>
        <v/>
      </c>
      <c r="P153" s="23" t="str">
        <f aca="false">IF(O153="","",O153-설정·안내!$B$12)</f>
        <v/>
      </c>
      <c r="Q153" s="24" t="str">
        <f aca="false">IF(K153="","심의필 없음",IF(P153="","수령일 없음",IF(P153&lt;0,"만료됨",IF(P153&lt;=설정·안내!$B$8,"만료임박","등록됨"))))</f>
        <v>심의필 없음</v>
      </c>
      <c r="R153" s="27"/>
      <c r="S153" s="25" t="str">
        <f aca="false">IF(AND(Q153="만료됨",R153="게시중"),"⚠ 만료 광고 게시중",IF(AND(Q153="심의필 없음",R153="게시중"),"⚠ 심의필 없이 게시중",IF(X153="번호불일치","⚠ 번호 불일치",IF(AND(Q153="만료임박",R153="게시중",T153="미결정"),"! 조치 미결정",""))))</f>
        <v/>
      </c>
      <c r="T153" s="27"/>
      <c r="U153" s="27"/>
      <c r="V153" s="27"/>
      <c r="W153" s="29"/>
      <c r="X153" s="27"/>
      <c r="Y153" s="27"/>
      <c r="Z153" s="28"/>
      <c r="AA153" s="26" t="str">
        <f aca="false">IF(OR(K153="",L153=""),"",IF(I153="생보협회","생명보험협회",IF(I153="손보협회","손해보험협회",설정·안내!$B$5))&amp;" 심의필 제"&amp;K153&amp;"호 ("&amp;TEXT(L153,"yyyy.mm.dd")&amp;"~"&amp;TEXT(O153,"yyyy.mm.dd")&amp;") "&amp;설정·안내!$B$6&amp;IF(C153&lt;&gt;""," 설계사 "&amp;B153&amp;" (등록번호 "&amp;C153&amp;")",""))</f>
        <v/>
      </c>
    </row>
    <row r="154" customFormat="false" ht="15" hidden="false" customHeight="false" outlineLevel="0" collapsed="false">
      <c r="A154" s="27"/>
      <c r="B154" s="27"/>
      <c r="C154" s="27"/>
      <c r="D154" s="27"/>
      <c r="E154" s="28"/>
      <c r="F154" s="27"/>
      <c r="G154" s="27"/>
      <c r="H154" s="28"/>
      <c r="I154" s="27"/>
      <c r="J154" s="27"/>
      <c r="K154" s="27"/>
      <c r="L154" s="29"/>
      <c r="M154" s="22" t="str">
        <f aca="false">IF(L154="","",EDATE(L154,12)-1)</f>
        <v/>
      </c>
      <c r="N154" s="29"/>
      <c r="O154" s="22" t="str">
        <f aca="false">IF(M154="","",IF(N154="",M154,MIN(M154,N154-1)))</f>
        <v/>
      </c>
      <c r="P154" s="23" t="str">
        <f aca="false">IF(O154="","",O154-설정·안내!$B$12)</f>
        <v/>
      </c>
      <c r="Q154" s="24" t="str">
        <f aca="false">IF(K154="","심의필 없음",IF(P154="","수령일 없음",IF(P154&lt;0,"만료됨",IF(P154&lt;=설정·안내!$B$8,"만료임박","등록됨"))))</f>
        <v>심의필 없음</v>
      </c>
      <c r="R154" s="27"/>
      <c r="S154" s="25" t="str">
        <f aca="false">IF(AND(Q154="만료됨",R154="게시중"),"⚠ 만료 광고 게시중",IF(AND(Q154="심의필 없음",R154="게시중"),"⚠ 심의필 없이 게시중",IF(X154="번호불일치","⚠ 번호 불일치",IF(AND(Q154="만료임박",R154="게시중",T154="미결정"),"! 조치 미결정",""))))</f>
        <v/>
      </c>
      <c r="T154" s="27"/>
      <c r="U154" s="27"/>
      <c r="V154" s="27"/>
      <c r="W154" s="29"/>
      <c r="X154" s="27"/>
      <c r="Y154" s="27"/>
      <c r="Z154" s="28"/>
      <c r="AA154" s="26" t="str">
        <f aca="false">IF(OR(K154="",L154=""),"",IF(I154="생보협회","생명보험협회",IF(I154="손보협회","손해보험협회",설정·안내!$B$5))&amp;" 심의필 제"&amp;K154&amp;"호 ("&amp;TEXT(L154,"yyyy.mm.dd")&amp;"~"&amp;TEXT(O154,"yyyy.mm.dd")&amp;") "&amp;설정·안내!$B$6&amp;IF(C154&lt;&gt;""," 설계사 "&amp;B154&amp;" (등록번호 "&amp;C154&amp;")",""))</f>
        <v/>
      </c>
    </row>
    <row r="155" customFormat="false" ht="15" hidden="false" customHeight="false" outlineLevel="0" collapsed="false">
      <c r="A155" s="27"/>
      <c r="B155" s="27"/>
      <c r="C155" s="27"/>
      <c r="D155" s="27"/>
      <c r="E155" s="28"/>
      <c r="F155" s="27"/>
      <c r="G155" s="27"/>
      <c r="H155" s="28"/>
      <c r="I155" s="27"/>
      <c r="J155" s="27"/>
      <c r="K155" s="27"/>
      <c r="L155" s="29"/>
      <c r="M155" s="22" t="str">
        <f aca="false">IF(L155="","",EDATE(L155,12)-1)</f>
        <v/>
      </c>
      <c r="N155" s="29"/>
      <c r="O155" s="22" t="str">
        <f aca="false">IF(M155="","",IF(N155="",M155,MIN(M155,N155-1)))</f>
        <v/>
      </c>
      <c r="P155" s="23" t="str">
        <f aca="false">IF(O155="","",O155-설정·안내!$B$12)</f>
        <v/>
      </c>
      <c r="Q155" s="24" t="str">
        <f aca="false">IF(K155="","심의필 없음",IF(P155="","수령일 없음",IF(P155&lt;0,"만료됨",IF(P155&lt;=설정·안내!$B$8,"만료임박","등록됨"))))</f>
        <v>심의필 없음</v>
      </c>
      <c r="R155" s="27"/>
      <c r="S155" s="25" t="str">
        <f aca="false">IF(AND(Q155="만료됨",R155="게시중"),"⚠ 만료 광고 게시중",IF(AND(Q155="심의필 없음",R155="게시중"),"⚠ 심의필 없이 게시중",IF(X155="번호불일치","⚠ 번호 불일치",IF(AND(Q155="만료임박",R155="게시중",T155="미결정"),"! 조치 미결정",""))))</f>
        <v/>
      </c>
      <c r="T155" s="27"/>
      <c r="U155" s="27"/>
      <c r="V155" s="27"/>
      <c r="W155" s="29"/>
      <c r="X155" s="27"/>
      <c r="Y155" s="27"/>
      <c r="Z155" s="28"/>
      <c r="AA155" s="26" t="str">
        <f aca="false">IF(OR(K155="",L155=""),"",IF(I155="생보협회","생명보험협회",IF(I155="손보협회","손해보험협회",설정·안내!$B$5))&amp;" 심의필 제"&amp;K155&amp;"호 ("&amp;TEXT(L155,"yyyy.mm.dd")&amp;"~"&amp;TEXT(O155,"yyyy.mm.dd")&amp;") "&amp;설정·안내!$B$6&amp;IF(C155&lt;&gt;""," 설계사 "&amp;B155&amp;" (등록번호 "&amp;C155&amp;")",""))</f>
        <v/>
      </c>
    </row>
    <row r="156" customFormat="false" ht="15" hidden="false" customHeight="false" outlineLevel="0" collapsed="false">
      <c r="A156" s="27"/>
      <c r="B156" s="27"/>
      <c r="C156" s="27"/>
      <c r="D156" s="27"/>
      <c r="E156" s="28"/>
      <c r="F156" s="27"/>
      <c r="G156" s="27"/>
      <c r="H156" s="28"/>
      <c r="I156" s="27"/>
      <c r="J156" s="27"/>
      <c r="K156" s="27"/>
      <c r="L156" s="29"/>
      <c r="M156" s="22" t="str">
        <f aca="false">IF(L156="","",EDATE(L156,12)-1)</f>
        <v/>
      </c>
      <c r="N156" s="29"/>
      <c r="O156" s="22" t="str">
        <f aca="false">IF(M156="","",IF(N156="",M156,MIN(M156,N156-1)))</f>
        <v/>
      </c>
      <c r="P156" s="23" t="str">
        <f aca="false">IF(O156="","",O156-설정·안내!$B$12)</f>
        <v/>
      </c>
      <c r="Q156" s="24" t="str">
        <f aca="false">IF(K156="","심의필 없음",IF(P156="","수령일 없음",IF(P156&lt;0,"만료됨",IF(P156&lt;=설정·안내!$B$8,"만료임박","등록됨"))))</f>
        <v>심의필 없음</v>
      </c>
      <c r="R156" s="27"/>
      <c r="S156" s="25" t="str">
        <f aca="false">IF(AND(Q156="만료됨",R156="게시중"),"⚠ 만료 광고 게시중",IF(AND(Q156="심의필 없음",R156="게시중"),"⚠ 심의필 없이 게시중",IF(X156="번호불일치","⚠ 번호 불일치",IF(AND(Q156="만료임박",R156="게시중",T156="미결정"),"! 조치 미결정",""))))</f>
        <v/>
      </c>
      <c r="T156" s="27"/>
      <c r="U156" s="27"/>
      <c r="V156" s="27"/>
      <c r="W156" s="29"/>
      <c r="X156" s="27"/>
      <c r="Y156" s="27"/>
      <c r="Z156" s="28"/>
      <c r="AA156" s="26" t="str">
        <f aca="false">IF(OR(K156="",L156=""),"",IF(I156="생보협회","생명보험협회",IF(I156="손보협회","손해보험협회",설정·안내!$B$5))&amp;" 심의필 제"&amp;K156&amp;"호 ("&amp;TEXT(L156,"yyyy.mm.dd")&amp;"~"&amp;TEXT(O156,"yyyy.mm.dd")&amp;") "&amp;설정·안내!$B$6&amp;IF(C156&lt;&gt;""," 설계사 "&amp;B156&amp;" (등록번호 "&amp;C156&amp;")",""))</f>
        <v/>
      </c>
    </row>
    <row r="157" customFormat="false" ht="15" hidden="false" customHeight="false" outlineLevel="0" collapsed="false">
      <c r="A157" s="27"/>
      <c r="B157" s="27"/>
      <c r="C157" s="27"/>
      <c r="D157" s="27"/>
      <c r="E157" s="28"/>
      <c r="F157" s="27"/>
      <c r="G157" s="27"/>
      <c r="H157" s="28"/>
      <c r="I157" s="27"/>
      <c r="J157" s="27"/>
      <c r="K157" s="27"/>
      <c r="L157" s="29"/>
      <c r="M157" s="22" t="str">
        <f aca="false">IF(L157="","",EDATE(L157,12)-1)</f>
        <v/>
      </c>
      <c r="N157" s="29"/>
      <c r="O157" s="22" t="str">
        <f aca="false">IF(M157="","",IF(N157="",M157,MIN(M157,N157-1)))</f>
        <v/>
      </c>
      <c r="P157" s="23" t="str">
        <f aca="false">IF(O157="","",O157-설정·안내!$B$12)</f>
        <v/>
      </c>
      <c r="Q157" s="24" t="str">
        <f aca="false">IF(K157="","심의필 없음",IF(P157="","수령일 없음",IF(P157&lt;0,"만료됨",IF(P157&lt;=설정·안내!$B$8,"만료임박","등록됨"))))</f>
        <v>심의필 없음</v>
      </c>
      <c r="R157" s="27"/>
      <c r="S157" s="25" t="str">
        <f aca="false">IF(AND(Q157="만료됨",R157="게시중"),"⚠ 만료 광고 게시중",IF(AND(Q157="심의필 없음",R157="게시중"),"⚠ 심의필 없이 게시중",IF(X157="번호불일치","⚠ 번호 불일치",IF(AND(Q157="만료임박",R157="게시중",T157="미결정"),"! 조치 미결정",""))))</f>
        <v/>
      </c>
      <c r="T157" s="27"/>
      <c r="U157" s="27"/>
      <c r="V157" s="27"/>
      <c r="W157" s="29"/>
      <c r="X157" s="27"/>
      <c r="Y157" s="27"/>
      <c r="Z157" s="28"/>
      <c r="AA157" s="26" t="str">
        <f aca="false">IF(OR(K157="",L157=""),"",IF(I157="생보협회","생명보험협회",IF(I157="손보협회","손해보험협회",설정·안내!$B$5))&amp;" 심의필 제"&amp;K157&amp;"호 ("&amp;TEXT(L157,"yyyy.mm.dd")&amp;"~"&amp;TEXT(O157,"yyyy.mm.dd")&amp;") "&amp;설정·안내!$B$6&amp;IF(C157&lt;&gt;""," 설계사 "&amp;B157&amp;" (등록번호 "&amp;C157&amp;")",""))</f>
        <v/>
      </c>
    </row>
    <row r="158" customFormat="false" ht="15" hidden="false" customHeight="false" outlineLevel="0" collapsed="false">
      <c r="A158" s="27"/>
      <c r="B158" s="27"/>
      <c r="C158" s="27"/>
      <c r="D158" s="27"/>
      <c r="E158" s="28"/>
      <c r="F158" s="27"/>
      <c r="G158" s="27"/>
      <c r="H158" s="28"/>
      <c r="I158" s="27"/>
      <c r="J158" s="27"/>
      <c r="K158" s="27"/>
      <c r="L158" s="29"/>
      <c r="M158" s="22" t="str">
        <f aca="false">IF(L158="","",EDATE(L158,12)-1)</f>
        <v/>
      </c>
      <c r="N158" s="29"/>
      <c r="O158" s="22" t="str">
        <f aca="false">IF(M158="","",IF(N158="",M158,MIN(M158,N158-1)))</f>
        <v/>
      </c>
      <c r="P158" s="23" t="str">
        <f aca="false">IF(O158="","",O158-설정·안내!$B$12)</f>
        <v/>
      </c>
      <c r="Q158" s="24" t="str">
        <f aca="false">IF(K158="","심의필 없음",IF(P158="","수령일 없음",IF(P158&lt;0,"만료됨",IF(P158&lt;=설정·안내!$B$8,"만료임박","등록됨"))))</f>
        <v>심의필 없음</v>
      </c>
      <c r="R158" s="27"/>
      <c r="S158" s="25" t="str">
        <f aca="false">IF(AND(Q158="만료됨",R158="게시중"),"⚠ 만료 광고 게시중",IF(AND(Q158="심의필 없음",R158="게시중"),"⚠ 심의필 없이 게시중",IF(X158="번호불일치","⚠ 번호 불일치",IF(AND(Q158="만료임박",R158="게시중",T158="미결정"),"! 조치 미결정",""))))</f>
        <v/>
      </c>
      <c r="T158" s="27"/>
      <c r="U158" s="27"/>
      <c r="V158" s="27"/>
      <c r="W158" s="29"/>
      <c r="X158" s="27"/>
      <c r="Y158" s="27"/>
      <c r="Z158" s="28"/>
      <c r="AA158" s="26" t="str">
        <f aca="false">IF(OR(K158="",L158=""),"",IF(I158="생보협회","생명보험협회",IF(I158="손보협회","손해보험협회",설정·안내!$B$5))&amp;" 심의필 제"&amp;K158&amp;"호 ("&amp;TEXT(L158,"yyyy.mm.dd")&amp;"~"&amp;TEXT(O158,"yyyy.mm.dd")&amp;") "&amp;설정·안내!$B$6&amp;IF(C158&lt;&gt;""," 설계사 "&amp;B158&amp;" (등록번호 "&amp;C158&amp;")",""))</f>
        <v/>
      </c>
    </row>
    <row r="159" customFormat="false" ht="15" hidden="false" customHeight="false" outlineLevel="0" collapsed="false">
      <c r="A159" s="27"/>
      <c r="B159" s="27"/>
      <c r="C159" s="27"/>
      <c r="D159" s="27"/>
      <c r="E159" s="28"/>
      <c r="F159" s="27"/>
      <c r="G159" s="27"/>
      <c r="H159" s="28"/>
      <c r="I159" s="27"/>
      <c r="J159" s="27"/>
      <c r="K159" s="27"/>
      <c r="L159" s="29"/>
      <c r="M159" s="22" t="str">
        <f aca="false">IF(L159="","",EDATE(L159,12)-1)</f>
        <v/>
      </c>
      <c r="N159" s="29"/>
      <c r="O159" s="22" t="str">
        <f aca="false">IF(M159="","",IF(N159="",M159,MIN(M159,N159-1)))</f>
        <v/>
      </c>
      <c r="P159" s="23" t="str">
        <f aca="false">IF(O159="","",O159-설정·안내!$B$12)</f>
        <v/>
      </c>
      <c r="Q159" s="24" t="str">
        <f aca="false">IF(K159="","심의필 없음",IF(P159="","수령일 없음",IF(P159&lt;0,"만료됨",IF(P159&lt;=설정·안내!$B$8,"만료임박","등록됨"))))</f>
        <v>심의필 없음</v>
      </c>
      <c r="R159" s="27"/>
      <c r="S159" s="25" t="str">
        <f aca="false">IF(AND(Q159="만료됨",R159="게시중"),"⚠ 만료 광고 게시중",IF(AND(Q159="심의필 없음",R159="게시중"),"⚠ 심의필 없이 게시중",IF(X159="번호불일치","⚠ 번호 불일치",IF(AND(Q159="만료임박",R159="게시중",T159="미결정"),"! 조치 미결정",""))))</f>
        <v/>
      </c>
      <c r="T159" s="27"/>
      <c r="U159" s="27"/>
      <c r="V159" s="27"/>
      <c r="W159" s="29"/>
      <c r="X159" s="27"/>
      <c r="Y159" s="27"/>
      <c r="Z159" s="28"/>
      <c r="AA159" s="26" t="str">
        <f aca="false">IF(OR(K159="",L159=""),"",IF(I159="생보협회","생명보험협회",IF(I159="손보협회","손해보험협회",설정·안내!$B$5))&amp;" 심의필 제"&amp;K159&amp;"호 ("&amp;TEXT(L159,"yyyy.mm.dd")&amp;"~"&amp;TEXT(O159,"yyyy.mm.dd")&amp;") "&amp;설정·안내!$B$6&amp;IF(C159&lt;&gt;""," 설계사 "&amp;B159&amp;" (등록번호 "&amp;C159&amp;")",""))</f>
        <v/>
      </c>
    </row>
    <row r="160" customFormat="false" ht="15" hidden="false" customHeight="false" outlineLevel="0" collapsed="false">
      <c r="A160" s="27"/>
      <c r="B160" s="27"/>
      <c r="C160" s="27"/>
      <c r="D160" s="27"/>
      <c r="E160" s="28"/>
      <c r="F160" s="27"/>
      <c r="G160" s="27"/>
      <c r="H160" s="28"/>
      <c r="I160" s="27"/>
      <c r="J160" s="27"/>
      <c r="K160" s="27"/>
      <c r="L160" s="29"/>
      <c r="M160" s="22" t="str">
        <f aca="false">IF(L160="","",EDATE(L160,12)-1)</f>
        <v/>
      </c>
      <c r="N160" s="29"/>
      <c r="O160" s="22" t="str">
        <f aca="false">IF(M160="","",IF(N160="",M160,MIN(M160,N160-1)))</f>
        <v/>
      </c>
      <c r="P160" s="23" t="str">
        <f aca="false">IF(O160="","",O160-설정·안내!$B$12)</f>
        <v/>
      </c>
      <c r="Q160" s="24" t="str">
        <f aca="false">IF(K160="","심의필 없음",IF(P160="","수령일 없음",IF(P160&lt;0,"만료됨",IF(P160&lt;=설정·안내!$B$8,"만료임박","등록됨"))))</f>
        <v>심의필 없음</v>
      </c>
      <c r="R160" s="27"/>
      <c r="S160" s="25" t="str">
        <f aca="false">IF(AND(Q160="만료됨",R160="게시중"),"⚠ 만료 광고 게시중",IF(AND(Q160="심의필 없음",R160="게시중"),"⚠ 심의필 없이 게시중",IF(X160="번호불일치","⚠ 번호 불일치",IF(AND(Q160="만료임박",R160="게시중",T160="미결정"),"! 조치 미결정",""))))</f>
        <v/>
      </c>
      <c r="T160" s="27"/>
      <c r="U160" s="27"/>
      <c r="V160" s="27"/>
      <c r="W160" s="29"/>
      <c r="X160" s="27"/>
      <c r="Y160" s="27"/>
      <c r="Z160" s="28"/>
      <c r="AA160" s="26" t="str">
        <f aca="false">IF(OR(K160="",L160=""),"",IF(I160="생보협회","생명보험협회",IF(I160="손보협회","손해보험협회",설정·안내!$B$5))&amp;" 심의필 제"&amp;K160&amp;"호 ("&amp;TEXT(L160,"yyyy.mm.dd")&amp;"~"&amp;TEXT(O160,"yyyy.mm.dd")&amp;") "&amp;설정·안내!$B$6&amp;IF(C160&lt;&gt;""," 설계사 "&amp;B160&amp;" (등록번호 "&amp;C160&amp;")",""))</f>
        <v/>
      </c>
    </row>
    <row r="161" customFormat="false" ht="15" hidden="false" customHeight="false" outlineLevel="0" collapsed="false">
      <c r="A161" s="27"/>
      <c r="B161" s="27"/>
      <c r="C161" s="27"/>
      <c r="D161" s="27"/>
      <c r="E161" s="28"/>
      <c r="F161" s="27"/>
      <c r="G161" s="27"/>
      <c r="H161" s="28"/>
      <c r="I161" s="27"/>
      <c r="J161" s="27"/>
      <c r="K161" s="27"/>
      <c r="L161" s="29"/>
      <c r="M161" s="22" t="str">
        <f aca="false">IF(L161="","",EDATE(L161,12)-1)</f>
        <v/>
      </c>
      <c r="N161" s="29"/>
      <c r="O161" s="22" t="str">
        <f aca="false">IF(M161="","",IF(N161="",M161,MIN(M161,N161-1)))</f>
        <v/>
      </c>
      <c r="P161" s="23" t="str">
        <f aca="false">IF(O161="","",O161-설정·안내!$B$12)</f>
        <v/>
      </c>
      <c r="Q161" s="24" t="str">
        <f aca="false">IF(K161="","심의필 없음",IF(P161="","수령일 없음",IF(P161&lt;0,"만료됨",IF(P161&lt;=설정·안내!$B$8,"만료임박","등록됨"))))</f>
        <v>심의필 없음</v>
      </c>
      <c r="R161" s="27"/>
      <c r="S161" s="25" t="str">
        <f aca="false">IF(AND(Q161="만료됨",R161="게시중"),"⚠ 만료 광고 게시중",IF(AND(Q161="심의필 없음",R161="게시중"),"⚠ 심의필 없이 게시중",IF(X161="번호불일치","⚠ 번호 불일치",IF(AND(Q161="만료임박",R161="게시중",T161="미결정"),"! 조치 미결정",""))))</f>
        <v/>
      </c>
      <c r="T161" s="27"/>
      <c r="U161" s="27"/>
      <c r="V161" s="27"/>
      <c r="W161" s="29"/>
      <c r="X161" s="27"/>
      <c r="Y161" s="27"/>
      <c r="Z161" s="28"/>
      <c r="AA161" s="26" t="str">
        <f aca="false">IF(OR(K161="",L161=""),"",IF(I161="생보협회","생명보험협회",IF(I161="손보협회","손해보험협회",설정·안내!$B$5))&amp;" 심의필 제"&amp;K161&amp;"호 ("&amp;TEXT(L161,"yyyy.mm.dd")&amp;"~"&amp;TEXT(O161,"yyyy.mm.dd")&amp;") "&amp;설정·안내!$B$6&amp;IF(C161&lt;&gt;""," 설계사 "&amp;B161&amp;" (등록번호 "&amp;C161&amp;")",""))</f>
        <v/>
      </c>
    </row>
    <row r="162" customFormat="false" ht="15" hidden="false" customHeight="false" outlineLevel="0" collapsed="false">
      <c r="A162" s="27"/>
      <c r="B162" s="27"/>
      <c r="C162" s="27"/>
      <c r="D162" s="27"/>
      <c r="E162" s="28"/>
      <c r="F162" s="27"/>
      <c r="G162" s="27"/>
      <c r="H162" s="28"/>
      <c r="I162" s="27"/>
      <c r="J162" s="27"/>
      <c r="K162" s="27"/>
      <c r="L162" s="29"/>
      <c r="M162" s="22" t="str">
        <f aca="false">IF(L162="","",EDATE(L162,12)-1)</f>
        <v/>
      </c>
      <c r="N162" s="29"/>
      <c r="O162" s="22" t="str">
        <f aca="false">IF(M162="","",IF(N162="",M162,MIN(M162,N162-1)))</f>
        <v/>
      </c>
      <c r="P162" s="23" t="str">
        <f aca="false">IF(O162="","",O162-설정·안내!$B$12)</f>
        <v/>
      </c>
      <c r="Q162" s="24" t="str">
        <f aca="false">IF(K162="","심의필 없음",IF(P162="","수령일 없음",IF(P162&lt;0,"만료됨",IF(P162&lt;=설정·안내!$B$8,"만료임박","등록됨"))))</f>
        <v>심의필 없음</v>
      </c>
      <c r="R162" s="27"/>
      <c r="S162" s="25" t="str">
        <f aca="false">IF(AND(Q162="만료됨",R162="게시중"),"⚠ 만료 광고 게시중",IF(AND(Q162="심의필 없음",R162="게시중"),"⚠ 심의필 없이 게시중",IF(X162="번호불일치","⚠ 번호 불일치",IF(AND(Q162="만료임박",R162="게시중",T162="미결정"),"! 조치 미결정",""))))</f>
        <v/>
      </c>
      <c r="T162" s="27"/>
      <c r="U162" s="27"/>
      <c r="V162" s="27"/>
      <c r="W162" s="29"/>
      <c r="X162" s="27"/>
      <c r="Y162" s="27"/>
      <c r="Z162" s="28"/>
      <c r="AA162" s="26" t="str">
        <f aca="false">IF(OR(K162="",L162=""),"",IF(I162="생보협회","생명보험협회",IF(I162="손보협회","손해보험협회",설정·안내!$B$5))&amp;" 심의필 제"&amp;K162&amp;"호 ("&amp;TEXT(L162,"yyyy.mm.dd")&amp;"~"&amp;TEXT(O162,"yyyy.mm.dd")&amp;") "&amp;설정·안내!$B$6&amp;IF(C162&lt;&gt;""," 설계사 "&amp;B162&amp;" (등록번호 "&amp;C162&amp;")",""))</f>
        <v/>
      </c>
    </row>
    <row r="163" customFormat="false" ht="15" hidden="false" customHeight="false" outlineLevel="0" collapsed="false">
      <c r="A163" s="27"/>
      <c r="B163" s="27"/>
      <c r="C163" s="27"/>
      <c r="D163" s="27"/>
      <c r="E163" s="28"/>
      <c r="F163" s="27"/>
      <c r="G163" s="27"/>
      <c r="H163" s="28"/>
      <c r="I163" s="27"/>
      <c r="J163" s="27"/>
      <c r="K163" s="27"/>
      <c r="L163" s="29"/>
      <c r="M163" s="22" t="str">
        <f aca="false">IF(L163="","",EDATE(L163,12)-1)</f>
        <v/>
      </c>
      <c r="N163" s="29"/>
      <c r="O163" s="22" t="str">
        <f aca="false">IF(M163="","",IF(N163="",M163,MIN(M163,N163-1)))</f>
        <v/>
      </c>
      <c r="P163" s="23" t="str">
        <f aca="false">IF(O163="","",O163-설정·안내!$B$12)</f>
        <v/>
      </c>
      <c r="Q163" s="24" t="str">
        <f aca="false">IF(K163="","심의필 없음",IF(P163="","수령일 없음",IF(P163&lt;0,"만료됨",IF(P163&lt;=설정·안내!$B$8,"만료임박","등록됨"))))</f>
        <v>심의필 없음</v>
      </c>
      <c r="R163" s="27"/>
      <c r="S163" s="25" t="str">
        <f aca="false">IF(AND(Q163="만료됨",R163="게시중"),"⚠ 만료 광고 게시중",IF(AND(Q163="심의필 없음",R163="게시중"),"⚠ 심의필 없이 게시중",IF(X163="번호불일치","⚠ 번호 불일치",IF(AND(Q163="만료임박",R163="게시중",T163="미결정"),"! 조치 미결정",""))))</f>
        <v/>
      </c>
      <c r="T163" s="27"/>
      <c r="U163" s="27"/>
      <c r="V163" s="27"/>
      <c r="W163" s="29"/>
      <c r="X163" s="27"/>
      <c r="Y163" s="27"/>
      <c r="Z163" s="28"/>
      <c r="AA163" s="26" t="str">
        <f aca="false">IF(OR(K163="",L163=""),"",IF(I163="생보협회","생명보험협회",IF(I163="손보협회","손해보험협회",설정·안내!$B$5))&amp;" 심의필 제"&amp;K163&amp;"호 ("&amp;TEXT(L163,"yyyy.mm.dd")&amp;"~"&amp;TEXT(O163,"yyyy.mm.dd")&amp;") "&amp;설정·안내!$B$6&amp;IF(C163&lt;&gt;""," 설계사 "&amp;B163&amp;" (등록번호 "&amp;C163&amp;")",""))</f>
        <v/>
      </c>
    </row>
    <row r="164" customFormat="false" ht="15" hidden="false" customHeight="false" outlineLevel="0" collapsed="false">
      <c r="A164" s="27"/>
      <c r="B164" s="27"/>
      <c r="C164" s="27"/>
      <c r="D164" s="27"/>
      <c r="E164" s="28"/>
      <c r="F164" s="27"/>
      <c r="G164" s="27"/>
      <c r="H164" s="28"/>
      <c r="I164" s="27"/>
      <c r="J164" s="27"/>
      <c r="K164" s="27"/>
      <c r="L164" s="29"/>
      <c r="M164" s="22" t="str">
        <f aca="false">IF(L164="","",EDATE(L164,12)-1)</f>
        <v/>
      </c>
      <c r="N164" s="29"/>
      <c r="O164" s="22" t="str">
        <f aca="false">IF(M164="","",IF(N164="",M164,MIN(M164,N164-1)))</f>
        <v/>
      </c>
      <c r="P164" s="23" t="str">
        <f aca="false">IF(O164="","",O164-설정·안내!$B$12)</f>
        <v/>
      </c>
      <c r="Q164" s="24" t="str">
        <f aca="false">IF(K164="","심의필 없음",IF(P164="","수령일 없음",IF(P164&lt;0,"만료됨",IF(P164&lt;=설정·안내!$B$8,"만료임박","등록됨"))))</f>
        <v>심의필 없음</v>
      </c>
      <c r="R164" s="27"/>
      <c r="S164" s="25" t="str">
        <f aca="false">IF(AND(Q164="만료됨",R164="게시중"),"⚠ 만료 광고 게시중",IF(AND(Q164="심의필 없음",R164="게시중"),"⚠ 심의필 없이 게시중",IF(X164="번호불일치","⚠ 번호 불일치",IF(AND(Q164="만료임박",R164="게시중",T164="미결정"),"! 조치 미결정",""))))</f>
        <v/>
      </c>
      <c r="T164" s="27"/>
      <c r="U164" s="27"/>
      <c r="V164" s="27"/>
      <c r="W164" s="29"/>
      <c r="X164" s="27"/>
      <c r="Y164" s="27"/>
      <c r="Z164" s="28"/>
      <c r="AA164" s="26" t="str">
        <f aca="false">IF(OR(K164="",L164=""),"",IF(I164="생보협회","생명보험협회",IF(I164="손보협회","손해보험협회",설정·안내!$B$5))&amp;" 심의필 제"&amp;K164&amp;"호 ("&amp;TEXT(L164,"yyyy.mm.dd")&amp;"~"&amp;TEXT(O164,"yyyy.mm.dd")&amp;") "&amp;설정·안내!$B$6&amp;IF(C164&lt;&gt;""," 설계사 "&amp;B164&amp;" (등록번호 "&amp;C164&amp;")",""))</f>
        <v/>
      </c>
    </row>
    <row r="165" customFormat="false" ht="15" hidden="false" customHeight="false" outlineLevel="0" collapsed="false">
      <c r="A165" s="27"/>
      <c r="B165" s="27"/>
      <c r="C165" s="27"/>
      <c r="D165" s="27"/>
      <c r="E165" s="28"/>
      <c r="F165" s="27"/>
      <c r="G165" s="27"/>
      <c r="H165" s="28"/>
      <c r="I165" s="27"/>
      <c r="J165" s="27"/>
      <c r="K165" s="27"/>
      <c r="L165" s="29"/>
      <c r="M165" s="22" t="str">
        <f aca="false">IF(L165="","",EDATE(L165,12)-1)</f>
        <v/>
      </c>
      <c r="N165" s="29"/>
      <c r="O165" s="22" t="str">
        <f aca="false">IF(M165="","",IF(N165="",M165,MIN(M165,N165-1)))</f>
        <v/>
      </c>
      <c r="P165" s="23" t="str">
        <f aca="false">IF(O165="","",O165-설정·안내!$B$12)</f>
        <v/>
      </c>
      <c r="Q165" s="24" t="str">
        <f aca="false">IF(K165="","심의필 없음",IF(P165="","수령일 없음",IF(P165&lt;0,"만료됨",IF(P165&lt;=설정·안내!$B$8,"만료임박","등록됨"))))</f>
        <v>심의필 없음</v>
      </c>
      <c r="R165" s="27"/>
      <c r="S165" s="25" t="str">
        <f aca="false">IF(AND(Q165="만료됨",R165="게시중"),"⚠ 만료 광고 게시중",IF(AND(Q165="심의필 없음",R165="게시중"),"⚠ 심의필 없이 게시중",IF(X165="번호불일치","⚠ 번호 불일치",IF(AND(Q165="만료임박",R165="게시중",T165="미결정"),"! 조치 미결정",""))))</f>
        <v/>
      </c>
      <c r="T165" s="27"/>
      <c r="U165" s="27"/>
      <c r="V165" s="27"/>
      <c r="W165" s="29"/>
      <c r="X165" s="27"/>
      <c r="Y165" s="27"/>
      <c r="Z165" s="28"/>
      <c r="AA165" s="26" t="str">
        <f aca="false">IF(OR(K165="",L165=""),"",IF(I165="생보협회","생명보험협회",IF(I165="손보협회","손해보험협회",설정·안내!$B$5))&amp;" 심의필 제"&amp;K165&amp;"호 ("&amp;TEXT(L165,"yyyy.mm.dd")&amp;"~"&amp;TEXT(O165,"yyyy.mm.dd")&amp;") "&amp;설정·안내!$B$6&amp;IF(C165&lt;&gt;""," 설계사 "&amp;B165&amp;" (등록번호 "&amp;C165&amp;")",""))</f>
        <v/>
      </c>
    </row>
    <row r="166" customFormat="false" ht="15" hidden="false" customHeight="false" outlineLevel="0" collapsed="false">
      <c r="A166" s="27"/>
      <c r="B166" s="27"/>
      <c r="C166" s="27"/>
      <c r="D166" s="27"/>
      <c r="E166" s="28"/>
      <c r="F166" s="27"/>
      <c r="G166" s="27"/>
      <c r="H166" s="28"/>
      <c r="I166" s="27"/>
      <c r="J166" s="27"/>
      <c r="K166" s="27"/>
      <c r="L166" s="29"/>
      <c r="M166" s="22" t="str">
        <f aca="false">IF(L166="","",EDATE(L166,12)-1)</f>
        <v/>
      </c>
      <c r="N166" s="29"/>
      <c r="O166" s="22" t="str">
        <f aca="false">IF(M166="","",IF(N166="",M166,MIN(M166,N166-1)))</f>
        <v/>
      </c>
      <c r="P166" s="23" t="str">
        <f aca="false">IF(O166="","",O166-설정·안내!$B$12)</f>
        <v/>
      </c>
      <c r="Q166" s="24" t="str">
        <f aca="false">IF(K166="","심의필 없음",IF(P166="","수령일 없음",IF(P166&lt;0,"만료됨",IF(P166&lt;=설정·안내!$B$8,"만료임박","등록됨"))))</f>
        <v>심의필 없음</v>
      </c>
      <c r="R166" s="27"/>
      <c r="S166" s="25" t="str">
        <f aca="false">IF(AND(Q166="만료됨",R166="게시중"),"⚠ 만료 광고 게시중",IF(AND(Q166="심의필 없음",R166="게시중"),"⚠ 심의필 없이 게시중",IF(X166="번호불일치","⚠ 번호 불일치",IF(AND(Q166="만료임박",R166="게시중",T166="미결정"),"! 조치 미결정",""))))</f>
        <v/>
      </c>
      <c r="T166" s="27"/>
      <c r="U166" s="27"/>
      <c r="V166" s="27"/>
      <c r="W166" s="29"/>
      <c r="X166" s="27"/>
      <c r="Y166" s="27"/>
      <c r="Z166" s="28"/>
      <c r="AA166" s="26" t="str">
        <f aca="false">IF(OR(K166="",L166=""),"",IF(I166="생보협회","생명보험협회",IF(I166="손보협회","손해보험협회",설정·안내!$B$5))&amp;" 심의필 제"&amp;K166&amp;"호 ("&amp;TEXT(L166,"yyyy.mm.dd")&amp;"~"&amp;TEXT(O166,"yyyy.mm.dd")&amp;") "&amp;설정·안내!$B$6&amp;IF(C166&lt;&gt;""," 설계사 "&amp;B166&amp;" (등록번호 "&amp;C166&amp;")",""))</f>
        <v/>
      </c>
    </row>
    <row r="167" customFormat="false" ht="15" hidden="false" customHeight="false" outlineLevel="0" collapsed="false">
      <c r="A167" s="27"/>
      <c r="B167" s="27"/>
      <c r="C167" s="27"/>
      <c r="D167" s="27"/>
      <c r="E167" s="28"/>
      <c r="F167" s="27"/>
      <c r="G167" s="27"/>
      <c r="H167" s="28"/>
      <c r="I167" s="27"/>
      <c r="J167" s="27"/>
      <c r="K167" s="27"/>
      <c r="L167" s="29"/>
      <c r="M167" s="22" t="str">
        <f aca="false">IF(L167="","",EDATE(L167,12)-1)</f>
        <v/>
      </c>
      <c r="N167" s="29"/>
      <c r="O167" s="22" t="str">
        <f aca="false">IF(M167="","",IF(N167="",M167,MIN(M167,N167-1)))</f>
        <v/>
      </c>
      <c r="P167" s="23" t="str">
        <f aca="false">IF(O167="","",O167-설정·안내!$B$12)</f>
        <v/>
      </c>
      <c r="Q167" s="24" t="str">
        <f aca="false">IF(K167="","심의필 없음",IF(P167="","수령일 없음",IF(P167&lt;0,"만료됨",IF(P167&lt;=설정·안내!$B$8,"만료임박","등록됨"))))</f>
        <v>심의필 없음</v>
      </c>
      <c r="R167" s="27"/>
      <c r="S167" s="25" t="str">
        <f aca="false">IF(AND(Q167="만료됨",R167="게시중"),"⚠ 만료 광고 게시중",IF(AND(Q167="심의필 없음",R167="게시중"),"⚠ 심의필 없이 게시중",IF(X167="번호불일치","⚠ 번호 불일치",IF(AND(Q167="만료임박",R167="게시중",T167="미결정"),"! 조치 미결정",""))))</f>
        <v/>
      </c>
      <c r="T167" s="27"/>
      <c r="U167" s="27"/>
      <c r="V167" s="27"/>
      <c r="W167" s="29"/>
      <c r="X167" s="27"/>
      <c r="Y167" s="27"/>
      <c r="Z167" s="28"/>
      <c r="AA167" s="26" t="str">
        <f aca="false">IF(OR(K167="",L167=""),"",IF(I167="생보협회","생명보험협회",IF(I167="손보협회","손해보험협회",설정·안내!$B$5))&amp;" 심의필 제"&amp;K167&amp;"호 ("&amp;TEXT(L167,"yyyy.mm.dd")&amp;"~"&amp;TEXT(O167,"yyyy.mm.dd")&amp;") "&amp;설정·안내!$B$6&amp;IF(C167&lt;&gt;""," 설계사 "&amp;B167&amp;" (등록번호 "&amp;C167&amp;")",""))</f>
        <v/>
      </c>
    </row>
    <row r="168" customFormat="false" ht="15" hidden="false" customHeight="false" outlineLevel="0" collapsed="false">
      <c r="A168" s="27"/>
      <c r="B168" s="27"/>
      <c r="C168" s="27"/>
      <c r="D168" s="27"/>
      <c r="E168" s="28"/>
      <c r="F168" s="27"/>
      <c r="G168" s="27"/>
      <c r="H168" s="28"/>
      <c r="I168" s="27"/>
      <c r="J168" s="27"/>
      <c r="K168" s="27"/>
      <c r="L168" s="29"/>
      <c r="M168" s="22" t="str">
        <f aca="false">IF(L168="","",EDATE(L168,12)-1)</f>
        <v/>
      </c>
      <c r="N168" s="29"/>
      <c r="O168" s="22" t="str">
        <f aca="false">IF(M168="","",IF(N168="",M168,MIN(M168,N168-1)))</f>
        <v/>
      </c>
      <c r="P168" s="23" t="str">
        <f aca="false">IF(O168="","",O168-설정·안내!$B$12)</f>
        <v/>
      </c>
      <c r="Q168" s="24" t="str">
        <f aca="false">IF(K168="","심의필 없음",IF(P168="","수령일 없음",IF(P168&lt;0,"만료됨",IF(P168&lt;=설정·안내!$B$8,"만료임박","등록됨"))))</f>
        <v>심의필 없음</v>
      </c>
      <c r="R168" s="27"/>
      <c r="S168" s="25" t="str">
        <f aca="false">IF(AND(Q168="만료됨",R168="게시중"),"⚠ 만료 광고 게시중",IF(AND(Q168="심의필 없음",R168="게시중"),"⚠ 심의필 없이 게시중",IF(X168="번호불일치","⚠ 번호 불일치",IF(AND(Q168="만료임박",R168="게시중",T168="미결정"),"! 조치 미결정",""))))</f>
        <v/>
      </c>
      <c r="T168" s="27"/>
      <c r="U168" s="27"/>
      <c r="V168" s="27"/>
      <c r="W168" s="29"/>
      <c r="X168" s="27"/>
      <c r="Y168" s="27"/>
      <c r="Z168" s="28"/>
      <c r="AA168" s="26" t="str">
        <f aca="false">IF(OR(K168="",L168=""),"",IF(I168="생보협회","생명보험협회",IF(I168="손보협회","손해보험협회",설정·안내!$B$5))&amp;" 심의필 제"&amp;K168&amp;"호 ("&amp;TEXT(L168,"yyyy.mm.dd")&amp;"~"&amp;TEXT(O168,"yyyy.mm.dd")&amp;") "&amp;설정·안내!$B$6&amp;IF(C168&lt;&gt;""," 설계사 "&amp;B168&amp;" (등록번호 "&amp;C168&amp;")",""))</f>
        <v/>
      </c>
    </row>
    <row r="169" customFormat="false" ht="15" hidden="false" customHeight="false" outlineLevel="0" collapsed="false">
      <c r="A169" s="27"/>
      <c r="B169" s="27"/>
      <c r="C169" s="27"/>
      <c r="D169" s="27"/>
      <c r="E169" s="28"/>
      <c r="F169" s="27"/>
      <c r="G169" s="27"/>
      <c r="H169" s="28"/>
      <c r="I169" s="27"/>
      <c r="J169" s="27"/>
      <c r="K169" s="27"/>
      <c r="L169" s="29"/>
      <c r="M169" s="22" t="str">
        <f aca="false">IF(L169="","",EDATE(L169,12)-1)</f>
        <v/>
      </c>
      <c r="N169" s="29"/>
      <c r="O169" s="22" t="str">
        <f aca="false">IF(M169="","",IF(N169="",M169,MIN(M169,N169-1)))</f>
        <v/>
      </c>
      <c r="P169" s="23" t="str">
        <f aca="false">IF(O169="","",O169-설정·안내!$B$12)</f>
        <v/>
      </c>
      <c r="Q169" s="24" t="str">
        <f aca="false">IF(K169="","심의필 없음",IF(P169="","수령일 없음",IF(P169&lt;0,"만료됨",IF(P169&lt;=설정·안내!$B$8,"만료임박","등록됨"))))</f>
        <v>심의필 없음</v>
      </c>
      <c r="R169" s="27"/>
      <c r="S169" s="25" t="str">
        <f aca="false">IF(AND(Q169="만료됨",R169="게시중"),"⚠ 만료 광고 게시중",IF(AND(Q169="심의필 없음",R169="게시중"),"⚠ 심의필 없이 게시중",IF(X169="번호불일치","⚠ 번호 불일치",IF(AND(Q169="만료임박",R169="게시중",T169="미결정"),"! 조치 미결정",""))))</f>
        <v/>
      </c>
      <c r="T169" s="27"/>
      <c r="U169" s="27"/>
      <c r="V169" s="27"/>
      <c r="W169" s="29"/>
      <c r="X169" s="27"/>
      <c r="Y169" s="27"/>
      <c r="Z169" s="28"/>
      <c r="AA169" s="26" t="str">
        <f aca="false">IF(OR(K169="",L169=""),"",IF(I169="생보협회","생명보험협회",IF(I169="손보협회","손해보험협회",설정·안내!$B$5))&amp;" 심의필 제"&amp;K169&amp;"호 ("&amp;TEXT(L169,"yyyy.mm.dd")&amp;"~"&amp;TEXT(O169,"yyyy.mm.dd")&amp;") "&amp;설정·안내!$B$6&amp;IF(C169&lt;&gt;""," 설계사 "&amp;B169&amp;" (등록번호 "&amp;C169&amp;")",""))</f>
        <v/>
      </c>
    </row>
    <row r="170" customFormat="false" ht="15" hidden="false" customHeight="false" outlineLevel="0" collapsed="false">
      <c r="A170" s="27"/>
      <c r="B170" s="27"/>
      <c r="C170" s="27"/>
      <c r="D170" s="27"/>
      <c r="E170" s="28"/>
      <c r="F170" s="27"/>
      <c r="G170" s="27"/>
      <c r="H170" s="28"/>
      <c r="I170" s="27"/>
      <c r="J170" s="27"/>
      <c r="K170" s="27"/>
      <c r="L170" s="29"/>
      <c r="M170" s="22" t="str">
        <f aca="false">IF(L170="","",EDATE(L170,12)-1)</f>
        <v/>
      </c>
      <c r="N170" s="29"/>
      <c r="O170" s="22" t="str">
        <f aca="false">IF(M170="","",IF(N170="",M170,MIN(M170,N170-1)))</f>
        <v/>
      </c>
      <c r="P170" s="23" t="str">
        <f aca="false">IF(O170="","",O170-설정·안내!$B$12)</f>
        <v/>
      </c>
      <c r="Q170" s="24" t="str">
        <f aca="false">IF(K170="","심의필 없음",IF(P170="","수령일 없음",IF(P170&lt;0,"만료됨",IF(P170&lt;=설정·안내!$B$8,"만료임박","등록됨"))))</f>
        <v>심의필 없음</v>
      </c>
      <c r="R170" s="27"/>
      <c r="S170" s="25" t="str">
        <f aca="false">IF(AND(Q170="만료됨",R170="게시중"),"⚠ 만료 광고 게시중",IF(AND(Q170="심의필 없음",R170="게시중"),"⚠ 심의필 없이 게시중",IF(X170="번호불일치","⚠ 번호 불일치",IF(AND(Q170="만료임박",R170="게시중",T170="미결정"),"! 조치 미결정",""))))</f>
        <v/>
      </c>
      <c r="T170" s="27"/>
      <c r="U170" s="27"/>
      <c r="V170" s="27"/>
      <c r="W170" s="29"/>
      <c r="X170" s="27"/>
      <c r="Y170" s="27"/>
      <c r="Z170" s="28"/>
      <c r="AA170" s="26" t="str">
        <f aca="false">IF(OR(K170="",L170=""),"",IF(I170="생보협회","생명보험협회",IF(I170="손보협회","손해보험협회",설정·안내!$B$5))&amp;" 심의필 제"&amp;K170&amp;"호 ("&amp;TEXT(L170,"yyyy.mm.dd")&amp;"~"&amp;TEXT(O170,"yyyy.mm.dd")&amp;") "&amp;설정·안내!$B$6&amp;IF(C170&lt;&gt;""," 설계사 "&amp;B170&amp;" (등록번호 "&amp;C170&amp;")",""))</f>
        <v/>
      </c>
    </row>
    <row r="171" customFormat="false" ht="15" hidden="false" customHeight="false" outlineLevel="0" collapsed="false">
      <c r="A171" s="27"/>
      <c r="B171" s="27"/>
      <c r="C171" s="27"/>
      <c r="D171" s="27"/>
      <c r="E171" s="28"/>
      <c r="F171" s="27"/>
      <c r="G171" s="27"/>
      <c r="H171" s="28"/>
      <c r="I171" s="27"/>
      <c r="J171" s="27"/>
      <c r="K171" s="27"/>
      <c r="L171" s="29"/>
      <c r="M171" s="22" t="str">
        <f aca="false">IF(L171="","",EDATE(L171,12)-1)</f>
        <v/>
      </c>
      <c r="N171" s="29"/>
      <c r="O171" s="22" t="str">
        <f aca="false">IF(M171="","",IF(N171="",M171,MIN(M171,N171-1)))</f>
        <v/>
      </c>
      <c r="P171" s="23" t="str">
        <f aca="false">IF(O171="","",O171-설정·안내!$B$12)</f>
        <v/>
      </c>
      <c r="Q171" s="24" t="str">
        <f aca="false">IF(K171="","심의필 없음",IF(P171="","수령일 없음",IF(P171&lt;0,"만료됨",IF(P171&lt;=설정·안내!$B$8,"만료임박","등록됨"))))</f>
        <v>심의필 없음</v>
      </c>
      <c r="R171" s="27"/>
      <c r="S171" s="25" t="str">
        <f aca="false">IF(AND(Q171="만료됨",R171="게시중"),"⚠ 만료 광고 게시중",IF(AND(Q171="심의필 없음",R171="게시중"),"⚠ 심의필 없이 게시중",IF(X171="번호불일치","⚠ 번호 불일치",IF(AND(Q171="만료임박",R171="게시중",T171="미결정"),"! 조치 미결정",""))))</f>
        <v/>
      </c>
      <c r="T171" s="27"/>
      <c r="U171" s="27"/>
      <c r="V171" s="27"/>
      <c r="W171" s="29"/>
      <c r="X171" s="27"/>
      <c r="Y171" s="27"/>
      <c r="Z171" s="28"/>
      <c r="AA171" s="26" t="str">
        <f aca="false">IF(OR(K171="",L171=""),"",IF(I171="생보협회","생명보험협회",IF(I171="손보협회","손해보험협회",설정·안내!$B$5))&amp;" 심의필 제"&amp;K171&amp;"호 ("&amp;TEXT(L171,"yyyy.mm.dd")&amp;"~"&amp;TEXT(O171,"yyyy.mm.dd")&amp;") "&amp;설정·안내!$B$6&amp;IF(C171&lt;&gt;""," 설계사 "&amp;B171&amp;" (등록번호 "&amp;C171&amp;")",""))</f>
        <v/>
      </c>
    </row>
    <row r="172" customFormat="false" ht="15" hidden="false" customHeight="false" outlineLevel="0" collapsed="false">
      <c r="A172" s="27"/>
      <c r="B172" s="27"/>
      <c r="C172" s="27"/>
      <c r="D172" s="27"/>
      <c r="E172" s="28"/>
      <c r="F172" s="27"/>
      <c r="G172" s="27"/>
      <c r="H172" s="28"/>
      <c r="I172" s="27"/>
      <c r="J172" s="27"/>
      <c r="K172" s="27"/>
      <c r="L172" s="29"/>
      <c r="M172" s="22" t="str">
        <f aca="false">IF(L172="","",EDATE(L172,12)-1)</f>
        <v/>
      </c>
      <c r="N172" s="29"/>
      <c r="O172" s="22" t="str">
        <f aca="false">IF(M172="","",IF(N172="",M172,MIN(M172,N172-1)))</f>
        <v/>
      </c>
      <c r="P172" s="23" t="str">
        <f aca="false">IF(O172="","",O172-설정·안내!$B$12)</f>
        <v/>
      </c>
      <c r="Q172" s="24" t="str">
        <f aca="false">IF(K172="","심의필 없음",IF(P172="","수령일 없음",IF(P172&lt;0,"만료됨",IF(P172&lt;=설정·안내!$B$8,"만료임박","등록됨"))))</f>
        <v>심의필 없음</v>
      </c>
      <c r="R172" s="27"/>
      <c r="S172" s="25" t="str">
        <f aca="false">IF(AND(Q172="만료됨",R172="게시중"),"⚠ 만료 광고 게시중",IF(AND(Q172="심의필 없음",R172="게시중"),"⚠ 심의필 없이 게시중",IF(X172="번호불일치","⚠ 번호 불일치",IF(AND(Q172="만료임박",R172="게시중",T172="미결정"),"! 조치 미결정",""))))</f>
        <v/>
      </c>
      <c r="T172" s="27"/>
      <c r="U172" s="27"/>
      <c r="V172" s="27"/>
      <c r="W172" s="29"/>
      <c r="X172" s="27"/>
      <c r="Y172" s="27"/>
      <c r="Z172" s="28"/>
      <c r="AA172" s="26" t="str">
        <f aca="false">IF(OR(K172="",L172=""),"",IF(I172="생보협회","생명보험협회",IF(I172="손보협회","손해보험협회",설정·안내!$B$5))&amp;" 심의필 제"&amp;K172&amp;"호 ("&amp;TEXT(L172,"yyyy.mm.dd")&amp;"~"&amp;TEXT(O172,"yyyy.mm.dd")&amp;") "&amp;설정·안내!$B$6&amp;IF(C172&lt;&gt;""," 설계사 "&amp;B172&amp;" (등록번호 "&amp;C172&amp;")",""))</f>
        <v/>
      </c>
    </row>
    <row r="173" customFormat="false" ht="15" hidden="false" customHeight="false" outlineLevel="0" collapsed="false">
      <c r="A173" s="27"/>
      <c r="B173" s="27"/>
      <c r="C173" s="27"/>
      <c r="D173" s="27"/>
      <c r="E173" s="28"/>
      <c r="F173" s="27"/>
      <c r="G173" s="27"/>
      <c r="H173" s="28"/>
      <c r="I173" s="27"/>
      <c r="J173" s="27"/>
      <c r="K173" s="27"/>
      <c r="L173" s="29"/>
      <c r="M173" s="22" t="str">
        <f aca="false">IF(L173="","",EDATE(L173,12)-1)</f>
        <v/>
      </c>
      <c r="N173" s="29"/>
      <c r="O173" s="22" t="str">
        <f aca="false">IF(M173="","",IF(N173="",M173,MIN(M173,N173-1)))</f>
        <v/>
      </c>
      <c r="P173" s="23" t="str">
        <f aca="false">IF(O173="","",O173-설정·안내!$B$12)</f>
        <v/>
      </c>
      <c r="Q173" s="24" t="str">
        <f aca="false">IF(K173="","심의필 없음",IF(P173="","수령일 없음",IF(P173&lt;0,"만료됨",IF(P173&lt;=설정·안내!$B$8,"만료임박","등록됨"))))</f>
        <v>심의필 없음</v>
      </c>
      <c r="R173" s="27"/>
      <c r="S173" s="25" t="str">
        <f aca="false">IF(AND(Q173="만료됨",R173="게시중"),"⚠ 만료 광고 게시중",IF(AND(Q173="심의필 없음",R173="게시중"),"⚠ 심의필 없이 게시중",IF(X173="번호불일치","⚠ 번호 불일치",IF(AND(Q173="만료임박",R173="게시중",T173="미결정"),"! 조치 미결정",""))))</f>
        <v/>
      </c>
      <c r="T173" s="27"/>
      <c r="U173" s="27"/>
      <c r="V173" s="27"/>
      <c r="W173" s="29"/>
      <c r="X173" s="27"/>
      <c r="Y173" s="27"/>
      <c r="Z173" s="28"/>
      <c r="AA173" s="26" t="str">
        <f aca="false">IF(OR(K173="",L173=""),"",IF(I173="생보협회","생명보험협회",IF(I173="손보협회","손해보험협회",설정·안내!$B$5))&amp;" 심의필 제"&amp;K173&amp;"호 ("&amp;TEXT(L173,"yyyy.mm.dd")&amp;"~"&amp;TEXT(O173,"yyyy.mm.dd")&amp;") "&amp;설정·안내!$B$6&amp;IF(C173&lt;&gt;""," 설계사 "&amp;B173&amp;" (등록번호 "&amp;C173&amp;")",""))</f>
        <v/>
      </c>
    </row>
    <row r="174" customFormat="false" ht="15" hidden="false" customHeight="false" outlineLevel="0" collapsed="false">
      <c r="A174" s="27"/>
      <c r="B174" s="27"/>
      <c r="C174" s="27"/>
      <c r="D174" s="27"/>
      <c r="E174" s="28"/>
      <c r="F174" s="27"/>
      <c r="G174" s="27"/>
      <c r="H174" s="28"/>
      <c r="I174" s="27"/>
      <c r="J174" s="27"/>
      <c r="K174" s="27"/>
      <c r="L174" s="29"/>
      <c r="M174" s="22" t="str">
        <f aca="false">IF(L174="","",EDATE(L174,12)-1)</f>
        <v/>
      </c>
      <c r="N174" s="29"/>
      <c r="O174" s="22" t="str">
        <f aca="false">IF(M174="","",IF(N174="",M174,MIN(M174,N174-1)))</f>
        <v/>
      </c>
      <c r="P174" s="23" t="str">
        <f aca="false">IF(O174="","",O174-설정·안내!$B$12)</f>
        <v/>
      </c>
      <c r="Q174" s="24" t="str">
        <f aca="false">IF(K174="","심의필 없음",IF(P174="","수령일 없음",IF(P174&lt;0,"만료됨",IF(P174&lt;=설정·안내!$B$8,"만료임박","등록됨"))))</f>
        <v>심의필 없음</v>
      </c>
      <c r="R174" s="27"/>
      <c r="S174" s="25" t="str">
        <f aca="false">IF(AND(Q174="만료됨",R174="게시중"),"⚠ 만료 광고 게시중",IF(AND(Q174="심의필 없음",R174="게시중"),"⚠ 심의필 없이 게시중",IF(X174="번호불일치","⚠ 번호 불일치",IF(AND(Q174="만료임박",R174="게시중",T174="미결정"),"! 조치 미결정",""))))</f>
        <v/>
      </c>
      <c r="T174" s="27"/>
      <c r="U174" s="27"/>
      <c r="V174" s="27"/>
      <c r="W174" s="29"/>
      <c r="X174" s="27"/>
      <c r="Y174" s="27"/>
      <c r="Z174" s="28"/>
      <c r="AA174" s="26" t="str">
        <f aca="false">IF(OR(K174="",L174=""),"",IF(I174="생보협회","생명보험협회",IF(I174="손보협회","손해보험협회",설정·안내!$B$5))&amp;" 심의필 제"&amp;K174&amp;"호 ("&amp;TEXT(L174,"yyyy.mm.dd")&amp;"~"&amp;TEXT(O174,"yyyy.mm.dd")&amp;") "&amp;설정·안내!$B$6&amp;IF(C174&lt;&gt;""," 설계사 "&amp;B174&amp;" (등록번호 "&amp;C174&amp;")",""))</f>
        <v/>
      </c>
    </row>
    <row r="175" customFormat="false" ht="15" hidden="false" customHeight="false" outlineLevel="0" collapsed="false">
      <c r="A175" s="27"/>
      <c r="B175" s="27"/>
      <c r="C175" s="27"/>
      <c r="D175" s="27"/>
      <c r="E175" s="28"/>
      <c r="F175" s="27"/>
      <c r="G175" s="27"/>
      <c r="H175" s="28"/>
      <c r="I175" s="27"/>
      <c r="J175" s="27"/>
      <c r="K175" s="27"/>
      <c r="L175" s="29"/>
      <c r="M175" s="22" t="str">
        <f aca="false">IF(L175="","",EDATE(L175,12)-1)</f>
        <v/>
      </c>
      <c r="N175" s="29"/>
      <c r="O175" s="22" t="str">
        <f aca="false">IF(M175="","",IF(N175="",M175,MIN(M175,N175-1)))</f>
        <v/>
      </c>
      <c r="P175" s="23" t="str">
        <f aca="false">IF(O175="","",O175-설정·안내!$B$12)</f>
        <v/>
      </c>
      <c r="Q175" s="24" t="str">
        <f aca="false">IF(K175="","심의필 없음",IF(P175="","수령일 없음",IF(P175&lt;0,"만료됨",IF(P175&lt;=설정·안내!$B$8,"만료임박","등록됨"))))</f>
        <v>심의필 없음</v>
      </c>
      <c r="R175" s="27"/>
      <c r="S175" s="25" t="str">
        <f aca="false">IF(AND(Q175="만료됨",R175="게시중"),"⚠ 만료 광고 게시중",IF(AND(Q175="심의필 없음",R175="게시중"),"⚠ 심의필 없이 게시중",IF(X175="번호불일치","⚠ 번호 불일치",IF(AND(Q175="만료임박",R175="게시중",T175="미결정"),"! 조치 미결정",""))))</f>
        <v/>
      </c>
      <c r="T175" s="27"/>
      <c r="U175" s="27"/>
      <c r="V175" s="27"/>
      <c r="W175" s="29"/>
      <c r="X175" s="27"/>
      <c r="Y175" s="27"/>
      <c r="Z175" s="28"/>
      <c r="AA175" s="26" t="str">
        <f aca="false">IF(OR(K175="",L175=""),"",IF(I175="생보협회","생명보험협회",IF(I175="손보협회","손해보험협회",설정·안내!$B$5))&amp;" 심의필 제"&amp;K175&amp;"호 ("&amp;TEXT(L175,"yyyy.mm.dd")&amp;"~"&amp;TEXT(O175,"yyyy.mm.dd")&amp;") "&amp;설정·안내!$B$6&amp;IF(C175&lt;&gt;""," 설계사 "&amp;B175&amp;" (등록번호 "&amp;C175&amp;")",""))</f>
        <v/>
      </c>
    </row>
    <row r="176" customFormat="false" ht="15" hidden="false" customHeight="false" outlineLevel="0" collapsed="false">
      <c r="A176" s="27"/>
      <c r="B176" s="27"/>
      <c r="C176" s="27"/>
      <c r="D176" s="27"/>
      <c r="E176" s="28"/>
      <c r="F176" s="27"/>
      <c r="G176" s="27"/>
      <c r="H176" s="28"/>
      <c r="I176" s="27"/>
      <c r="J176" s="27"/>
      <c r="K176" s="27"/>
      <c r="L176" s="29"/>
      <c r="M176" s="22" t="str">
        <f aca="false">IF(L176="","",EDATE(L176,12)-1)</f>
        <v/>
      </c>
      <c r="N176" s="29"/>
      <c r="O176" s="22" t="str">
        <f aca="false">IF(M176="","",IF(N176="",M176,MIN(M176,N176-1)))</f>
        <v/>
      </c>
      <c r="P176" s="23" t="str">
        <f aca="false">IF(O176="","",O176-설정·안내!$B$12)</f>
        <v/>
      </c>
      <c r="Q176" s="24" t="str">
        <f aca="false">IF(K176="","심의필 없음",IF(P176="","수령일 없음",IF(P176&lt;0,"만료됨",IF(P176&lt;=설정·안내!$B$8,"만료임박","등록됨"))))</f>
        <v>심의필 없음</v>
      </c>
      <c r="R176" s="27"/>
      <c r="S176" s="25" t="str">
        <f aca="false">IF(AND(Q176="만료됨",R176="게시중"),"⚠ 만료 광고 게시중",IF(AND(Q176="심의필 없음",R176="게시중"),"⚠ 심의필 없이 게시중",IF(X176="번호불일치","⚠ 번호 불일치",IF(AND(Q176="만료임박",R176="게시중",T176="미결정"),"! 조치 미결정",""))))</f>
        <v/>
      </c>
      <c r="T176" s="27"/>
      <c r="U176" s="27"/>
      <c r="V176" s="27"/>
      <c r="W176" s="29"/>
      <c r="X176" s="27"/>
      <c r="Y176" s="27"/>
      <c r="Z176" s="28"/>
      <c r="AA176" s="26" t="str">
        <f aca="false">IF(OR(K176="",L176=""),"",IF(I176="생보협회","생명보험협회",IF(I176="손보협회","손해보험협회",설정·안내!$B$5))&amp;" 심의필 제"&amp;K176&amp;"호 ("&amp;TEXT(L176,"yyyy.mm.dd")&amp;"~"&amp;TEXT(O176,"yyyy.mm.dd")&amp;") "&amp;설정·안내!$B$6&amp;IF(C176&lt;&gt;""," 설계사 "&amp;B176&amp;" (등록번호 "&amp;C176&amp;")",""))</f>
        <v/>
      </c>
    </row>
    <row r="177" customFormat="false" ht="15" hidden="false" customHeight="false" outlineLevel="0" collapsed="false">
      <c r="A177" s="27"/>
      <c r="B177" s="27"/>
      <c r="C177" s="27"/>
      <c r="D177" s="27"/>
      <c r="E177" s="28"/>
      <c r="F177" s="27"/>
      <c r="G177" s="27"/>
      <c r="H177" s="28"/>
      <c r="I177" s="27"/>
      <c r="J177" s="27"/>
      <c r="K177" s="27"/>
      <c r="L177" s="29"/>
      <c r="M177" s="22" t="str">
        <f aca="false">IF(L177="","",EDATE(L177,12)-1)</f>
        <v/>
      </c>
      <c r="N177" s="29"/>
      <c r="O177" s="22" t="str">
        <f aca="false">IF(M177="","",IF(N177="",M177,MIN(M177,N177-1)))</f>
        <v/>
      </c>
      <c r="P177" s="23" t="str">
        <f aca="false">IF(O177="","",O177-설정·안내!$B$12)</f>
        <v/>
      </c>
      <c r="Q177" s="24" t="str">
        <f aca="false">IF(K177="","심의필 없음",IF(P177="","수령일 없음",IF(P177&lt;0,"만료됨",IF(P177&lt;=설정·안내!$B$8,"만료임박","등록됨"))))</f>
        <v>심의필 없음</v>
      </c>
      <c r="R177" s="27"/>
      <c r="S177" s="25" t="str">
        <f aca="false">IF(AND(Q177="만료됨",R177="게시중"),"⚠ 만료 광고 게시중",IF(AND(Q177="심의필 없음",R177="게시중"),"⚠ 심의필 없이 게시중",IF(X177="번호불일치","⚠ 번호 불일치",IF(AND(Q177="만료임박",R177="게시중",T177="미결정"),"! 조치 미결정",""))))</f>
        <v/>
      </c>
      <c r="T177" s="27"/>
      <c r="U177" s="27"/>
      <c r="V177" s="27"/>
      <c r="W177" s="29"/>
      <c r="X177" s="27"/>
      <c r="Y177" s="27"/>
      <c r="Z177" s="28"/>
      <c r="AA177" s="26" t="str">
        <f aca="false">IF(OR(K177="",L177=""),"",IF(I177="생보협회","생명보험협회",IF(I177="손보협회","손해보험협회",설정·안내!$B$5))&amp;" 심의필 제"&amp;K177&amp;"호 ("&amp;TEXT(L177,"yyyy.mm.dd")&amp;"~"&amp;TEXT(O177,"yyyy.mm.dd")&amp;") "&amp;설정·안내!$B$6&amp;IF(C177&lt;&gt;""," 설계사 "&amp;B177&amp;" (등록번호 "&amp;C177&amp;")",""))</f>
        <v/>
      </c>
    </row>
    <row r="178" customFormat="false" ht="15" hidden="false" customHeight="false" outlineLevel="0" collapsed="false">
      <c r="A178" s="27"/>
      <c r="B178" s="27"/>
      <c r="C178" s="27"/>
      <c r="D178" s="27"/>
      <c r="E178" s="28"/>
      <c r="F178" s="27"/>
      <c r="G178" s="27"/>
      <c r="H178" s="28"/>
      <c r="I178" s="27"/>
      <c r="J178" s="27"/>
      <c r="K178" s="27"/>
      <c r="L178" s="29"/>
      <c r="M178" s="22" t="str">
        <f aca="false">IF(L178="","",EDATE(L178,12)-1)</f>
        <v/>
      </c>
      <c r="N178" s="29"/>
      <c r="O178" s="22" t="str">
        <f aca="false">IF(M178="","",IF(N178="",M178,MIN(M178,N178-1)))</f>
        <v/>
      </c>
      <c r="P178" s="23" t="str">
        <f aca="false">IF(O178="","",O178-설정·안내!$B$12)</f>
        <v/>
      </c>
      <c r="Q178" s="24" t="str">
        <f aca="false">IF(K178="","심의필 없음",IF(P178="","수령일 없음",IF(P178&lt;0,"만료됨",IF(P178&lt;=설정·안내!$B$8,"만료임박","등록됨"))))</f>
        <v>심의필 없음</v>
      </c>
      <c r="R178" s="27"/>
      <c r="S178" s="25" t="str">
        <f aca="false">IF(AND(Q178="만료됨",R178="게시중"),"⚠ 만료 광고 게시중",IF(AND(Q178="심의필 없음",R178="게시중"),"⚠ 심의필 없이 게시중",IF(X178="번호불일치","⚠ 번호 불일치",IF(AND(Q178="만료임박",R178="게시중",T178="미결정"),"! 조치 미결정",""))))</f>
        <v/>
      </c>
      <c r="T178" s="27"/>
      <c r="U178" s="27"/>
      <c r="V178" s="27"/>
      <c r="W178" s="29"/>
      <c r="X178" s="27"/>
      <c r="Y178" s="27"/>
      <c r="Z178" s="28"/>
      <c r="AA178" s="26" t="str">
        <f aca="false">IF(OR(K178="",L178=""),"",IF(I178="생보협회","생명보험협회",IF(I178="손보협회","손해보험협회",설정·안내!$B$5))&amp;" 심의필 제"&amp;K178&amp;"호 ("&amp;TEXT(L178,"yyyy.mm.dd")&amp;"~"&amp;TEXT(O178,"yyyy.mm.dd")&amp;") "&amp;설정·안내!$B$6&amp;IF(C178&lt;&gt;""," 설계사 "&amp;B178&amp;" (등록번호 "&amp;C178&amp;")",""))</f>
        <v/>
      </c>
    </row>
    <row r="179" customFormat="false" ht="15" hidden="false" customHeight="false" outlineLevel="0" collapsed="false">
      <c r="A179" s="27"/>
      <c r="B179" s="27"/>
      <c r="C179" s="27"/>
      <c r="D179" s="27"/>
      <c r="E179" s="28"/>
      <c r="F179" s="27"/>
      <c r="G179" s="27"/>
      <c r="H179" s="28"/>
      <c r="I179" s="27"/>
      <c r="J179" s="27"/>
      <c r="K179" s="27"/>
      <c r="L179" s="29"/>
      <c r="M179" s="22" t="str">
        <f aca="false">IF(L179="","",EDATE(L179,12)-1)</f>
        <v/>
      </c>
      <c r="N179" s="29"/>
      <c r="O179" s="22" t="str">
        <f aca="false">IF(M179="","",IF(N179="",M179,MIN(M179,N179-1)))</f>
        <v/>
      </c>
      <c r="P179" s="23" t="str">
        <f aca="false">IF(O179="","",O179-설정·안내!$B$12)</f>
        <v/>
      </c>
      <c r="Q179" s="24" t="str">
        <f aca="false">IF(K179="","심의필 없음",IF(P179="","수령일 없음",IF(P179&lt;0,"만료됨",IF(P179&lt;=설정·안내!$B$8,"만료임박","등록됨"))))</f>
        <v>심의필 없음</v>
      </c>
      <c r="R179" s="27"/>
      <c r="S179" s="25" t="str">
        <f aca="false">IF(AND(Q179="만료됨",R179="게시중"),"⚠ 만료 광고 게시중",IF(AND(Q179="심의필 없음",R179="게시중"),"⚠ 심의필 없이 게시중",IF(X179="번호불일치","⚠ 번호 불일치",IF(AND(Q179="만료임박",R179="게시중",T179="미결정"),"! 조치 미결정",""))))</f>
        <v/>
      </c>
      <c r="T179" s="27"/>
      <c r="U179" s="27"/>
      <c r="V179" s="27"/>
      <c r="W179" s="29"/>
      <c r="X179" s="27"/>
      <c r="Y179" s="27"/>
      <c r="Z179" s="28"/>
      <c r="AA179" s="26" t="str">
        <f aca="false">IF(OR(K179="",L179=""),"",IF(I179="생보협회","생명보험협회",IF(I179="손보협회","손해보험협회",설정·안내!$B$5))&amp;" 심의필 제"&amp;K179&amp;"호 ("&amp;TEXT(L179,"yyyy.mm.dd")&amp;"~"&amp;TEXT(O179,"yyyy.mm.dd")&amp;") "&amp;설정·안내!$B$6&amp;IF(C179&lt;&gt;""," 설계사 "&amp;B179&amp;" (등록번호 "&amp;C179&amp;")",""))</f>
        <v/>
      </c>
    </row>
    <row r="180" customFormat="false" ht="15" hidden="false" customHeight="false" outlineLevel="0" collapsed="false">
      <c r="A180" s="27"/>
      <c r="B180" s="27"/>
      <c r="C180" s="27"/>
      <c r="D180" s="27"/>
      <c r="E180" s="28"/>
      <c r="F180" s="27"/>
      <c r="G180" s="27"/>
      <c r="H180" s="28"/>
      <c r="I180" s="27"/>
      <c r="J180" s="27"/>
      <c r="K180" s="27"/>
      <c r="L180" s="29"/>
      <c r="M180" s="22" t="str">
        <f aca="false">IF(L180="","",EDATE(L180,12)-1)</f>
        <v/>
      </c>
      <c r="N180" s="29"/>
      <c r="O180" s="22" t="str">
        <f aca="false">IF(M180="","",IF(N180="",M180,MIN(M180,N180-1)))</f>
        <v/>
      </c>
      <c r="P180" s="23" t="str">
        <f aca="false">IF(O180="","",O180-설정·안내!$B$12)</f>
        <v/>
      </c>
      <c r="Q180" s="24" t="str">
        <f aca="false">IF(K180="","심의필 없음",IF(P180="","수령일 없음",IF(P180&lt;0,"만료됨",IF(P180&lt;=설정·안내!$B$8,"만료임박","등록됨"))))</f>
        <v>심의필 없음</v>
      </c>
      <c r="R180" s="27"/>
      <c r="S180" s="25" t="str">
        <f aca="false">IF(AND(Q180="만료됨",R180="게시중"),"⚠ 만료 광고 게시중",IF(AND(Q180="심의필 없음",R180="게시중"),"⚠ 심의필 없이 게시중",IF(X180="번호불일치","⚠ 번호 불일치",IF(AND(Q180="만료임박",R180="게시중",T180="미결정"),"! 조치 미결정",""))))</f>
        <v/>
      </c>
      <c r="T180" s="27"/>
      <c r="U180" s="27"/>
      <c r="V180" s="27"/>
      <c r="W180" s="29"/>
      <c r="X180" s="27"/>
      <c r="Y180" s="27"/>
      <c r="Z180" s="28"/>
      <c r="AA180" s="26" t="str">
        <f aca="false">IF(OR(K180="",L180=""),"",IF(I180="생보협회","생명보험협회",IF(I180="손보협회","손해보험협회",설정·안내!$B$5))&amp;" 심의필 제"&amp;K180&amp;"호 ("&amp;TEXT(L180,"yyyy.mm.dd")&amp;"~"&amp;TEXT(O180,"yyyy.mm.dd")&amp;") "&amp;설정·안내!$B$6&amp;IF(C180&lt;&gt;""," 설계사 "&amp;B180&amp;" (등록번호 "&amp;C180&amp;")",""))</f>
        <v/>
      </c>
    </row>
    <row r="181" customFormat="false" ht="15" hidden="false" customHeight="false" outlineLevel="0" collapsed="false">
      <c r="A181" s="27"/>
      <c r="B181" s="27"/>
      <c r="C181" s="27"/>
      <c r="D181" s="27"/>
      <c r="E181" s="28"/>
      <c r="F181" s="27"/>
      <c r="G181" s="27"/>
      <c r="H181" s="28"/>
      <c r="I181" s="27"/>
      <c r="J181" s="27"/>
      <c r="K181" s="27"/>
      <c r="L181" s="29"/>
      <c r="M181" s="22" t="str">
        <f aca="false">IF(L181="","",EDATE(L181,12)-1)</f>
        <v/>
      </c>
      <c r="N181" s="29"/>
      <c r="O181" s="22" t="str">
        <f aca="false">IF(M181="","",IF(N181="",M181,MIN(M181,N181-1)))</f>
        <v/>
      </c>
      <c r="P181" s="23" t="str">
        <f aca="false">IF(O181="","",O181-설정·안내!$B$12)</f>
        <v/>
      </c>
      <c r="Q181" s="24" t="str">
        <f aca="false">IF(K181="","심의필 없음",IF(P181="","수령일 없음",IF(P181&lt;0,"만료됨",IF(P181&lt;=설정·안내!$B$8,"만료임박","등록됨"))))</f>
        <v>심의필 없음</v>
      </c>
      <c r="R181" s="27"/>
      <c r="S181" s="25" t="str">
        <f aca="false">IF(AND(Q181="만료됨",R181="게시중"),"⚠ 만료 광고 게시중",IF(AND(Q181="심의필 없음",R181="게시중"),"⚠ 심의필 없이 게시중",IF(X181="번호불일치","⚠ 번호 불일치",IF(AND(Q181="만료임박",R181="게시중",T181="미결정"),"! 조치 미결정",""))))</f>
        <v/>
      </c>
      <c r="T181" s="27"/>
      <c r="U181" s="27"/>
      <c r="V181" s="27"/>
      <c r="W181" s="29"/>
      <c r="X181" s="27"/>
      <c r="Y181" s="27"/>
      <c r="Z181" s="28"/>
      <c r="AA181" s="26" t="str">
        <f aca="false">IF(OR(K181="",L181=""),"",IF(I181="생보협회","생명보험협회",IF(I181="손보협회","손해보험협회",설정·안내!$B$5))&amp;" 심의필 제"&amp;K181&amp;"호 ("&amp;TEXT(L181,"yyyy.mm.dd")&amp;"~"&amp;TEXT(O181,"yyyy.mm.dd")&amp;") "&amp;설정·안내!$B$6&amp;IF(C181&lt;&gt;""," 설계사 "&amp;B181&amp;" (등록번호 "&amp;C181&amp;")",""))</f>
        <v/>
      </c>
    </row>
    <row r="182" customFormat="false" ht="15" hidden="false" customHeight="false" outlineLevel="0" collapsed="false">
      <c r="A182" s="27"/>
      <c r="B182" s="27"/>
      <c r="C182" s="27"/>
      <c r="D182" s="27"/>
      <c r="E182" s="28"/>
      <c r="F182" s="27"/>
      <c r="G182" s="27"/>
      <c r="H182" s="28"/>
      <c r="I182" s="27"/>
      <c r="J182" s="27"/>
      <c r="K182" s="27"/>
      <c r="L182" s="29"/>
      <c r="M182" s="22" t="str">
        <f aca="false">IF(L182="","",EDATE(L182,12)-1)</f>
        <v/>
      </c>
      <c r="N182" s="29"/>
      <c r="O182" s="22" t="str">
        <f aca="false">IF(M182="","",IF(N182="",M182,MIN(M182,N182-1)))</f>
        <v/>
      </c>
      <c r="P182" s="23" t="str">
        <f aca="false">IF(O182="","",O182-설정·안내!$B$12)</f>
        <v/>
      </c>
      <c r="Q182" s="24" t="str">
        <f aca="false">IF(K182="","심의필 없음",IF(P182="","수령일 없음",IF(P182&lt;0,"만료됨",IF(P182&lt;=설정·안내!$B$8,"만료임박","등록됨"))))</f>
        <v>심의필 없음</v>
      </c>
      <c r="R182" s="27"/>
      <c r="S182" s="25" t="str">
        <f aca="false">IF(AND(Q182="만료됨",R182="게시중"),"⚠ 만료 광고 게시중",IF(AND(Q182="심의필 없음",R182="게시중"),"⚠ 심의필 없이 게시중",IF(X182="번호불일치","⚠ 번호 불일치",IF(AND(Q182="만료임박",R182="게시중",T182="미결정"),"! 조치 미결정",""))))</f>
        <v/>
      </c>
      <c r="T182" s="27"/>
      <c r="U182" s="27"/>
      <c r="V182" s="27"/>
      <c r="W182" s="29"/>
      <c r="X182" s="27"/>
      <c r="Y182" s="27"/>
      <c r="Z182" s="28"/>
      <c r="AA182" s="26" t="str">
        <f aca="false">IF(OR(K182="",L182=""),"",IF(I182="생보협회","생명보험협회",IF(I182="손보협회","손해보험협회",설정·안내!$B$5))&amp;" 심의필 제"&amp;K182&amp;"호 ("&amp;TEXT(L182,"yyyy.mm.dd")&amp;"~"&amp;TEXT(O182,"yyyy.mm.dd")&amp;") "&amp;설정·안내!$B$6&amp;IF(C182&lt;&gt;""," 설계사 "&amp;B182&amp;" (등록번호 "&amp;C182&amp;")",""))</f>
        <v/>
      </c>
    </row>
    <row r="183" customFormat="false" ht="15" hidden="false" customHeight="false" outlineLevel="0" collapsed="false">
      <c r="A183" s="27"/>
      <c r="B183" s="27"/>
      <c r="C183" s="27"/>
      <c r="D183" s="27"/>
      <c r="E183" s="28"/>
      <c r="F183" s="27"/>
      <c r="G183" s="27"/>
      <c r="H183" s="28"/>
      <c r="I183" s="27"/>
      <c r="J183" s="27"/>
      <c r="K183" s="27"/>
      <c r="L183" s="29"/>
      <c r="M183" s="22" t="str">
        <f aca="false">IF(L183="","",EDATE(L183,12)-1)</f>
        <v/>
      </c>
      <c r="N183" s="29"/>
      <c r="O183" s="22" t="str">
        <f aca="false">IF(M183="","",IF(N183="",M183,MIN(M183,N183-1)))</f>
        <v/>
      </c>
      <c r="P183" s="23" t="str">
        <f aca="false">IF(O183="","",O183-설정·안내!$B$12)</f>
        <v/>
      </c>
      <c r="Q183" s="24" t="str">
        <f aca="false">IF(K183="","심의필 없음",IF(P183="","수령일 없음",IF(P183&lt;0,"만료됨",IF(P183&lt;=설정·안내!$B$8,"만료임박","등록됨"))))</f>
        <v>심의필 없음</v>
      </c>
      <c r="R183" s="27"/>
      <c r="S183" s="25" t="str">
        <f aca="false">IF(AND(Q183="만료됨",R183="게시중"),"⚠ 만료 광고 게시중",IF(AND(Q183="심의필 없음",R183="게시중"),"⚠ 심의필 없이 게시중",IF(X183="번호불일치","⚠ 번호 불일치",IF(AND(Q183="만료임박",R183="게시중",T183="미결정"),"! 조치 미결정",""))))</f>
        <v/>
      </c>
      <c r="T183" s="27"/>
      <c r="U183" s="27"/>
      <c r="V183" s="27"/>
      <c r="W183" s="29"/>
      <c r="X183" s="27"/>
      <c r="Y183" s="27"/>
      <c r="Z183" s="28"/>
      <c r="AA183" s="26" t="str">
        <f aca="false">IF(OR(K183="",L183=""),"",IF(I183="생보협회","생명보험협회",IF(I183="손보협회","손해보험협회",설정·안내!$B$5))&amp;" 심의필 제"&amp;K183&amp;"호 ("&amp;TEXT(L183,"yyyy.mm.dd")&amp;"~"&amp;TEXT(O183,"yyyy.mm.dd")&amp;") "&amp;설정·안내!$B$6&amp;IF(C183&lt;&gt;""," 설계사 "&amp;B183&amp;" (등록번호 "&amp;C183&amp;")",""))</f>
        <v/>
      </c>
    </row>
    <row r="184" customFormat="false" ht="15" hidden="false" customHeight="false" outlineLevel="0" collapsed="false">
      <c r="A184" s="27"/>
      <c r="B184" s="27"/>
      <c r="C184" s="27"/>
      <c r="D184" s="27"/>
      <c r="E184" s="28"/>
      <c r="F184" s="27"/>
      <c r="G184" s="27"/>
      <c r="H184" s="28"/>
      <c r="I184" s="27"/>
      <c r="J184" s="27"/>
      <c r="K184" s="27"/>
      <c r="L184" s="29"/>
      <c r="M184" s="22" t="str">
        <f aca="false">IF(L184="","",EDATE(L184,12)-1)</f>
        <v/>
      </c>
      <c r="N184" s="29"/>
      <c r="O184" s="22" t="str">
        <f aca="false">IF(M184="","",IF(N184="",M184,MIN(M184,N184-1)))</f>
        <v/>
      </c>
      <c r="P184" s="23" t="str">
        <f aca="false">IF(O184="","",O184-설정·안내!$B$12)</f>
        <v/>
      </c>
      <c r="Q184" s="24" t="str">
        <f aca="false">IF(K184="","심의필 없음",IF(P184="","수령일 없음",IF(P184&lt;0,"만료됨",IF(P184&lt;=설정·안내!$B$8,"만료임박","등록됨"))))</f>
        <v>심의필 없음</v>
      </c>
      <c r="R184" s="27"/>
      <c r="S184" s="25" t="str">
        <f aca="false">IF(AND(Q184="만료됨",R184="게시중"),"⚠ 만료 광고 게시중",IF(AND(Q184="심의필 없음",R184="게시중"),"⚠ 심의필 없이 게시중",IF(X184="번호불일치","⚠ 번호 불일치",IF(AND(Q184="만료임박",R184="게시중",T184="미결정"),"! 조치 미결정",""))))</f>
        <v/>
      </c>
      <c r="T184" s="27"/>
      <c r="U184" s="27"/>
      <c r="V184" s="27"/>
      <c r="W184" s="29"/>
      <c r="X184" s="27"/>
      <c r="Y184" s="27"/>
      <c r="Z184" s="28"/>
      <c r="AA184" s="26" t="str">
        <f aca="false">IF(OR(K184="",L184=""),"",IF(I184="생보협회","생명보험협회",IF(I184="손보협회","손해보험협회",설정·안내!$B$5))&amp;" 심의필 제"&amp;K184&amp;"호 ("&amp;TEXT(L184,"yyyy.mm.dd")&amp;"~"&amp;TEXT(O184,"yyyy.mm.dd")&amp;") "&amp;설정·안내!$B$6&amp;IF(C184&lt;&gt;""," 설계사 "&amp;B184&amp;" (등록번호 "&amp;C184&amp;")",""))</f>
        <v/>
      </c>
    </row>
    <row r="185" customFormat="false" ht="15" hidden="false" customHeight="false" outlineLevel="0" collapsed="false">
      <c r="A185" s="27"/>
      <c r="B185" s="27"/>
      <c r="C185" s="27"/>
      <c r="D185" s="27"/>
      <c r="E185" s="28"/>
      <c r="F185" s="27"/>
      <c r="G185" s="27"/>
      <c r="H185" s="28"/>
      <c r="I185" s="27"/>
      <c r="J185" s="27"/>
      <c r="K185" s="27"/>
      <c r="L185" s="29"/>
      <c r="M185" s="22" t="str">
        <f aca="false">IF(L185="","",EDATE(L185,12)-1)</f>
        <v/>
      </c>
      <c r="N185" s="29"/>
      <c r="O185" s="22" t="str">
        <f aca="false">IF(M185="","",IF(N185="",M185,MIN(M185,N185-1)))</f>
        <v/>
      </c>
      <c r="P185" s="23" t="str">
        <f aca="false">IF(O185="","",O185-설정·안내!$B$12)</f>
        <v/>
      </c>
      <c r="Q185" s="24" t="str">
        <f aca="false">IF(K185="","심의필 없음",IF(P185="","수령일 없음",IF(P185&lt;0,"만료됨",IF(P185&lt;=설정·안내!$B$8,"만료임박","등록됨"))))</f>
        <v>심의필 없음</v>
      </c>
      <c r="R185" s="27"/>
      <c r="S185" s="25" t="str">
        <f aca="false">IF(AND(Q185="만료됨",R185="게시중"),"⚠ 만료 광고 게시중",IF(AND(Q185="심의필 없음",R185="게시중"),"⚠ 심의필 없이 게시중",IF(X185="번호불일치","⚠ 번호 불일치",IF(AND(Q185="만료임박",R185="게시중",T185="미결정"),"! 조치 미결정",""))))</f>
        <v/>
      </c>
      <c r="T185" s="27"/>
      <c r="U185" s="27"/>
      <c r="V185" s="27"/>
      <c r="W185" s="29"/>
      <c r="X185" s="27"/>
      <c r="Y185" s="27"/>
      <c r="Z185" s="28"/>
      <c r="AA185" s="26" t="str">
        <f aca="false">IF(OR(K185="",L185=""),"",IF(I185="생보협회","생명보험협회",IF(I185="손보협회","손해보험협회",설정·안내!$B$5))&amp;" 심의필 제"&amp;K185&amp;"호 ("&amp;TEXT(L185,"yyyy.mm.dd")&amp;"~"&amp;TEXT(O185,"yyyy.mm.dd")&amp;") "&amp;설정·안내!$B$6&amp;IF(C185&lt;&gt;""," 설계사 "&amp;B185&amp;" (등록번호 "&amp;C185&amp;")",""))</f>
        <v/>
      </c>
    </row>
    <row r="186" customFormat="false" ht="15" hidden="false" customHeight="false" outlineLevel="0" collapsed="false">
      <c r="A186" s="27"/>
      <c r="B186" s="27"/>
      <c r="C186" s="27"/>
      <c r="D186" s="27"/>
      <c r="E186" s="28"/>
      <c r="F186" s="27"/>
      <c r="G186" s="27"/>
      <c r="H186" s="28"/>
      <c r="I186" s="27"/>
      <c r="J186" s="27"/>
      <c r="K186" s="27"/>
      <c r="L186" s="29"/>
      <c r="M186" s="22" t="str">
        <f aca="false">IF(L186="","",EDATE(L186,12)-1)</f>
        <v/>
      </c>
      <c r="N186" s="29"/>
      <c r="O186" s="22" t="str">
        <f aca="false">IF(M186="","",IF(N186="",M186,MIN(M186,N186-1)))</f>
        <v/>
      </c>
      <c r="P186" s="23" t="str">
        <f aca="false">IF(O186="","",O186-설정·안내!$B$12)</f>
        <v/>
      </c>
      <c r="Q186" s="24" t="str">
        <f aca="false">IF(K186="","심의필 없음",IF(P186="","수령일 없음",IF(P186&lt;0,"만료됨",IF(P186&lt;=설정·안내!$B$8,"만료임박","등록됨"))))</f>
        <v>심의필 없음</v>
      </c>
      <c r="R186" s="27"/>
      <c r="S186" s="25" t="str">
        <f aca="false">IF(AND(Q186="만료됨",R186="게시중"),"⚠ 만료 광고 게시중",IF(AND(Q186="심의필 없음",R186="게시중"),"⚠ 심의필 없이 게시중",IF(X186="번호불일치","⚠ 번호 불일치",IF(AND(Q186="만료임박",R186="게시중",T186="미결정"),"! 조치 미결정",""))))</f>
        <v/>
      </c>
      <c r="T186" s="27"/>
      <c r="U186" s="27"/>
      <c r="V186" s="27"/>
      <c r="W186" s="29"/>
      <c r="X186" s="27"/>
      <c r="Y186" s="27"/>
      <c r="Z186" s="28"/>
      <c r="AA186" s="26" t="str">
        <f aca="false">IF(OR(K186="",L186=""),"",IF(I186="생보협회","생명보험협회",IF(I186="손보협회","손해보험협회",설정·안내!$B$5))&amp;" 심의필 제"&amp;K186&amp;"호 ("&amp;TEXT(L186,"yyyy.mm.dd")&amp;"~"&amp;TEXT(O186,"yyyy.mm.dd")&amp;") "&amp;설정·안내!$B$6&amp;IF(C186&lt;&gt;""," 설계사 "&amp;B186&amp;" (등록번호 "&amp;C186&amp;")",""))</f>
        <v/>
      </c>
    </row>
    <row r="187" customFormat="false" ht="15" hidden="false" customHeight="false" outlineLevel="0" collapsed="false">
      <c r="A187" s="27"/>
      <c r="B187" s="27"/>
      <c r="C187" s="27"/>
      <c r="D187" s="27"/>
      <c r="E187" s="28"/>
      <c r="F187" s="27"/>
      <c r="G187" s="27"/>
      <c r="H187" s="28"/>
      <c r="I187" s="27"/>
      <c r="J187" s="27"/>
      <c r="K187" s="27"/>
      <c r="L187" s="29"/>
      <c r="M187" s="22" t="str">
        <f aca="false">IF(L187="","",EDATE(L187,12)-1)</f>
        <v/>
      </c>
      <c r="N187" s="29"/>
      <c r="O187" s="22" t="str">
        <f aca="false">IF(M187="","",IF(N187="",M187,MIN(M187,N187-1)))</f>
        <v/>
      </c>
      <c r="P187" s="23" t="str">
        <f aca="false">IF(O187="","",O187-설정·안내!$B$12)</f>
        <v/>
      </c>
      <c r="Q187" s="24" t="str">
        <f aca="false">IF(K187="","심의필 없음",IF(P187="","수령일 없음",IF(P187&lt;0,"만료됨",IF(P187&lt;=설정·안내!$B$8,"만료임박","등록됨"))))</f>
        <v>심의필 없음</v>
      </c>
      <c r="R187" s="27"/>
      <c r="S187" s="25" t="str">
        <f aca="false">IF(AND(Q187="만료됨",R187="게시중"),"⚠ 만료 광고 게시중",IF(AND(Q187="심의필 없음",R187="게시중"),"⚠ 심의필 없이 게시중",IF(X187="번호불일치","⚠ 번호 불일치",IF(AND(Q187="만료임박",R187="게시중",T187="미결정"),"! 조치 미결정",""))))</f>
        <v/>
      </c>
      <c r="T187" s="27"/>
      <c r="U187" s="27"/>
      <c r="V187" s="27"/>
      <c r="W187" s="29"/>
      <c r="X187" s="27"/>
      <c r="Y187" s="27"/>
      <c r="Z187" s="28"/>
      <c r="AA187" s="26" t="str">
        <f aca="false">IF(OR(K187="",L187=""),"",IF(I187="생보협회","생명보험협회",IF(I187="손보협회","손해보험협회",설정·안내!$B$5))&amp;" 심의필 제"&amp;K187&amp;"호 ("&amp;TEXT(L187,"yyyy.mm.dd")&amp;"~"&amp;TEXT(O187,"yyyy.mm.dd")&amp;") "&amp;설정·안내!$B$6&amp;IF(C187&lt;&gt;""," 설계사 "&amp;B187&amp;" (등록번호 "&amp;C187&amp;")",""))</f>
        <v/>
      </c>
    </row>
    <row r="188" customFormat="false" ht="15" hidden="false" customHeight="false" outlineLevel="0" collapsed="false">
      <c r="A188" s="27"/>
      <c r="B188" s="27"/>
      <c r="C188" s="27"/>
      <c r="D188" s="27"/>
      <c r="E188" s="28"/>
      <c r="F188" s="27"/>
      <c r="G188" s="27"/>
      <c r="H188" s="28"/>
      <c r="I188" s="27"/>
      <c r="J188" s="27"/>
      <c r="K188" s="27"/>
      <c r="L188" s="29"/>
      <c r="M188" s="22" t="str">
        <f aca="false">IF(L188="","",EDATE(L188,12)-1)</f>
        <v/>
      </c>
      <c r="N188" s="29"/>
      <c r="O188" s="22" t="str">
        <f aca="false">IF(M188="","",IF(N188="",M188,MIN(M188,N188-1)))</f>
        <v/>
      </c>
      <c r="P188" s="23" t="str">
        <f aca="false">IF(O188="","",O188-설정·안내!$B$12)</f>
        <v/>
      </c>
      <c r="Q188" s="24" t="str">
        <f aca="false">IF(K188="","심의필 없음",IF(P188="","수령일 없음",IF(P188&lt;0,"만료됨",IF(P188&lt;=설정·안내!$B$8,"만료임박","등록됨"))))</f>
        <v>심의필 없음</v>
      </c>
      <c r="R188" s="27"/>
      <c r="S188" s="25" t="str">
        <f aca="false">IF(AND(Q188="만료됨",R188="게시중"),"⚠ 만료 광고 게시중",IF(AND(Q188="심의필 없음",R188="게시중"),"⚠ 심의필 없이 게시중",IF(X188="번호불일치","⚠ 번호 불일치",IF(AND(Q188="만료임박",R188="게시중",T188="미결정"),"! 조치 미결정",""))))</f>
        <v/>
      </c>
      <c r="T188" s="27"/>
      <c r="U188" s="27"/>
      <c r="V188" s="27"/>
      <c r="W188" s="29"/>
      <c r="X188" s="27"/>
      <c r="Y188" s="27"/>
      <c r="Z188" s="28"/>
      <c r="AA188" s="26" t="str">
        <f aca="false">IF(OR(K188="",L188=""),"",IF(I188="생보협회","생명보험협회",IF(I188="손보협회","손해보험협회",설정·안내!$B$5))&amp;" 심의필 제"&amp;K188&amp;"호 ("&amp;TEXT(L188,"yyyy.mm.dd")&amp;"~"&amp;TEXT(O188,"yyyy.mm.dd")&amp;") "&amp;설정·안내!$B$6&amp;IF(C188&lt;&gt;""," 설계사 "&amp;B188&amp;" (등록번호 "&amp;C188&amp;")",""))</f>
        <v/>
      </c>
    </row>
    <row r="189" customFormat="false" ht="15" hidden="false" customHeight="false" outlineLevel="0" collapsed="false">
      <c r="A189" s="27"/>
      <c r="B189" s="27"/>
      <c r="C189" s="27"/>
      <c r="D189" s="27"/>
      <c r="E189" s="28"/>
      <c r="F189" s="27"/>
      <c r="G189" s="27"/>
      <c r="H189" s="28"/>
      <c r="I189" s="27"/>
      <c r="J189" s="27"/>
      <c r="K189" s="27"/>
      <c r="L189" s="29"/>
      <c r="M189" s="22" t="str">
        <f aca="false">IF(L189="","",EDATE(L189,12)-1)</f>
        <v/>
      </c>
      <c r="N189" s="29"/>
      <c r="O189" s="22" t="str">
        <f aca="false">IF(M189="","",IF(N189="",M189,MIN(M189,N189-1)))</f>
        <v/>
      </c>
      <c r="P189" s="23" t="str">
        <f aca="false">IF(O189="","",O189-설정·안내!$B$12)</f>
        <v/>
      </c>
      <c r="Q189" s="24" t="str">
        <f aca="false">IF(K189="","심의필 없음",IF(P189="","수령일 없음",IF(P189&lt;0,"만료됨",IF(P189&lt;=설정·안내!$B$8,"만료임박","등록됨"))))</f>
        <v>심의필 없음</v>
      </c>
      <c r="R189" s="27"/>
      <c r="S189" s="25" t="str">
        <f aca="false">IF(AND(Q189="만료됨",R189="게시중"),"⚠ 만료 광고 게시중",IF(AND(Q189="심의필 없음",R189="게시중"),"⚠ 심의필 없이 게시중",IF(X189="번호불일치","⚠ 번호 불일치",IF(AND(Q189="만료임박",R189="게시중",T189="미결정"),"! 조치 미결정",""))))</f>
        <v/>
      </c>
      <c r="T189" s="27"/>
      <c r="U189" s="27"/>
      <c r="V189" s="27"/>
      <c r="W189" s="29"/>
      <c r="X189" s="27"/>
      <c r="Y189" s="27"/>
      <c r="Z189" s="28"/>
      <c r="AA189" s="26" t="str">
        <f aca="false">IF(OR(K189="",L189=""),"",IF(I189="생보협회","생명보험협회",IF(I189="손보협회","손해보험협회",설정·안내!$B$5))&amp;" 심의필 제"&amp;K189&amp;"호 ("&amp;TEXT(L189,"yyyy.mm.dd")&amp;"~"&amp;TEXT(O189,"yyyy.mm.dd")&amp;") "&amp;설정·안내!$B$6&amp;IF(C189&lt;&gt;""," 설계사 "&amp;B189&amp;" (등록번호 "&amp;C189&amp;")",""))</f>
        <v/>
      </c>
    </row>
    <row r="190" customFormat="false" ht="15" hidden="false" customHeight="false" outlineLevel="0" collapsed="false">
      <c r="A190" s="27"/>
      <c r="B190" s="27"/>
      <c r="C190" s="27"/>
      <c r="D190" s="27"/>
      <c r="E190" s="28"/>
      <c r="F190" s="27"/>
      <c r="G190" s="27"/>
      <c r="H190" s="28"/>
      <c r="I190" s="27"/>
      <c r="J190" s="27"/>
      <c r="K190" s="27"/>
      <c r="L190" s="29"/>
      <c r="M190" s="22" t="str">
        <f aca="false">IF(L190="","",EDATE(L190,12)-1)</f>
        <v/>
      </c>
      <c r="N190" s="29"/>
      <c r="O190" s="22" t="str">
        <f aca="false">IF(M190="","",IF(N190="",M190,MIN(M190,N190-1)))</f>
        <v/>
      </c>
      <c r="P190" s="23" t="str">
        <f aca="false">IF(O190="","",O190-설정·안내!$B$12)</f>
        <v/>
      </c>
      <c r="Q190" s="24" t="str">
        <f aca="false">IF(K190="","심의필 없음",IF(P190="","수령일 없음",IF(P190&lt;0,"만료됨",IF(P190&lt;=설정·안내!$B$8,"만료임박","등록됨"))))</f>
        <v>심의필 없음</v>
      </c>
      <c r="R190" s="27"/>
      <c r="S190" s="25" t="str">
        <f aca="false">IF(AND(Q190="만료됨",R190="게시중"),"⚠ 만료 광고 게시중",IF(AND(Q190="심의필 없음",R190="게시중"),"⚠ 심의필 없이 게시중",IF(X190="번호불일치","⚠ 번호 불일치",IF(AND(Q190="만료임박",R190="게시중",T190="미결정"),"! 조치 미결정",""))))</f>
        <v/>
      </c>
      <c r="T190" s="27"/>
      <c r="U190" s="27"/>
      <c r="V190" s="27"/>
      <c r="W190" s="29"/>
      <c r="X190" s="27"/>
      <c r="Y190" s="27"/>
      <c r="Z190" s="28"/>
      <c r="AA190" s="26" t="str">
        <f aca="false">IF(OR(K190="",L190=""),"",IF(I190="생보협회","생명보험협회",IF(I190="손보협회","손해보험협회",설정·안내!$B$5))&amp;" 심의필 제"&amp;K190&amp;"호 ("&amp;TEXT(L190,"yyyy.mm.dd")&amp;"~"&amp;TEXT(O190,"yyyy.mm.dd")&amp;") "&amp;설정·안내!$B$6&amp;IF(C190&lt;&gt;""," 설계사 "&amp;B190&amp;" (등록번호 "&amp;C190&amp;")",""))</f>
        <v/>
      </c>
    </row>
    <row r="191" customFormat="false" ht="15" hidden="false" customHeight="false" outlineLevel="0" collapsed="false">
      <c r="A191" s="27"/>
      <c r="B191" s="27"/>
      <c r="C191" s="27"/>
      <c r="D191" s="27"/>
      <c r="E191" s="28"/>
      <c r="F191" s="27"/>
      <c r="G191" s="27"/>
      <c r="H191" s="28"/>
      <c r="I191" s="27"/>
      <c r="J191" s="27"/>
      <c r="K191" s="27"/>
      <c r="L191" s="29"/>
      <c r="M191" s="22" t="str">
        <f aca="false">IF(L191="","",EDATE(L191,12)-1)</f>
        <v/>
      </c>
      <c r="N191" s="29"/>
      <c r="O191" s="22" t="str">
        <f aca="false">IF(M191="","",IF(N191="",M191,MIN(M191,N191-1)))</f>
        <v/>
      </c>
      <c r="P191" s="23" t="str">
        <f aca="false">IF(O191="","",O191-설정·안내!$B$12)</f>
        <v/>
      </c>
      <c r="Q191" s="24" t="str">
        <f aca="false">IF(K191="","심의필 없음",IF(P191="","수령일 없음",IF(P191&lt;0,"만료됨",IF(P191&lt;=설정·안내!$B$8,"만료임박","등록됨"))))</f>
        <v>심의필 없음</v>
      </c>
      <c r="R191" s="27"/>
      <c r="S191" s="25" t="str">
        <f aca="false">IF(AND(Q191="만료됨",R191="게시중"),"⚠ 만료 광고 게시중",IF(AND(Q191="심의필 없음",R191="게시중"),"⚠ 심의필 없이 게시중",IF(X191="번호불일치","⚠ 번호 불일치",IF(AND(Q191="만료임박",R191="게시중",T191="미결정"),"! 조치 미결정",""))))</f>
        <v/>
      </c>
      <c r="T191" s="27"/>
      <c r="U191" s="27"/>
      <c r="V191" s="27"/>
      <c r="W191" s="29"/>
      <c r="X191" s="27"/>
      <c r="Y191" s="27"/>
      <c r="Z191" s="28"/>
      <c r="AA191" s="26" t="str">
        <f aca="false">IF(OR(K191="",L191=""),"",IF(I191="생보협회","생명보험협회",IF(I191="손보협회","손해보험협회",설정·안내!$B$5))&amp;" 심의필 제"&amp;K191&amp;"호 ("&amp;TEXT(L191,"yyyy.mm.dd")&amp;"~"&amp;TEXT(O191,"yyyy.mm.dd")&amp;") "&amp;설정·안내!$B$6&amp;IF(C191&lt;&gt;""," 설계사 "&amp;B191&amp;" (등록번호 "&amp;C191&amp;")",""))</f>
        <v/>
      </c>
    </row>
    <row r="192" customFormat="false" ht="15" hidden="false" customHeight="false" outlineLevel="0" collapsed="false">
      <c r="A192" s="27"/>
      <c r="B192" s="27"/>
      <c r="C192" s="27"/>
      <c r="D192" s="27"/>
      <c r="E192" s="28"/>
      <c r="F192" s="27"/>
      <c r="G192" s="27"/>
      <c r="H192" s="28"/>
      <c r="I192" s="27"/>
      <c r="J192" s="27"/>
      <c r="K192" s="27"/>
      <c r="L192" s="29"/>
      <c r="M192" s="22" t="str">
        <f aca="false">IF(L192="","",EDATE(L192,12)-1)</f>
        <v/>
      </c>
      <c r="N192" s="29"/>
      <c r="O192" s="22" t="str">
        <f aca="false">IF(M192="","",IF(N192="",M192,MIN(M192,N192-1)))</f>
        <v/>
      </c>
      <c r="P192" s="23" t="str">
        <f aca="false">IF(O192="","",O192-설정·안내!$B$12)</f>
        <v/>
      </c>
      <c r="Q192" s="24" t="str">
        <f aca="false">IF(K192="","심의필 없음",IF(P192="","수령일 없음",IF(P192&lt;0,"만료됨",IF(P192&lt;=설정·안내!$B$8,"만료임박","등록됨"))))</f>
        <v>심의필 없음</v>
      </c>
      <c r="R192" s="27"/>
      <c r="S192" s="25" t="str">
        <f aca="false">IF(AND(Q192="만료됨",R192="게시중"),"⚠ 만료 광고 게시중",IF(AND(Q192="심의필 없음",R192="게시중"),"⚠ 심의필 없이 게시중",IF(X192="번호불일치","⚠ 번호 불일치",IF(AND(Q192="만료임박",R192="게시중",T192="미결정"),"! 조치 미결정",""))))</f>
        <v/>
      </c>
      <c r="T192" s="27"/>
      <c r="U192" s="27"/>
      <c r="V192" s="27"/>
      <c r="W192" s="29"/>
      <c r="X192" s="27"/>
      <c r="Y192" s="27"/>
      <c r="Z192" s="28"/>
      <c r="AA192" s="26" t="str">
        <f aca="false">IF(OR(K192="",L192=""),"",IF(I192="생보협회","생명보험협회",IF(I192="손보협회","손해보험협회",설정·안내!$B$5))&amp;" 심의필 제"&amp;K192&amp;"호 ("&amp;TEXT(L192,"yyyy.mm.dd")&amp;"~"&amp;TEXT(O192,"yyyy.mm.dd")&amp;") "&amp;설정·안내!$B$6&amp;IF(C192&lt;&gt;""," 설계사 "&amp;B192&amp;" (등록번호 "&amp;C192&amp;")",""))</f>
        <v/>
      </c>
    </row>
    <row r="193" customFormat="false" ht="15" hidden="false" customHeight="false" outlineLevel="0" collapsed="false">
      <c r="A193" s="27"/>
      <c r="B193" s="27"/>
      <c r="C193" s="27"/>
      <c r="D193" s="27"/>
      <c r="E193" s="28"/>
      <c r="F193" s="27"/>
      <c r="G193" s="27"/>
      <c r="H193" s="28"/>
      <c r="I193" s="27"/>
      <c r="J193" s="27"/>
      <c r="K193" s="27"/>
      <c r="L193" s="29"/>
      <c r="M193" s="22" t="str">
        <f aca="false">IF(L193="","",EDATE(L193,12)-1)</f>
        <v/>
      </c>
      <c r="N193" s="29"/>
      <c r="O193" s="22" t="str">
        <f aca="false">IF(M193="","",IF(N193="",M193,MIN(M193,N193-1)))</f>
        <v/>
      </c>
      <c r="P193" s="23" t="str">
        <f aca="false">IF(O193="","",O193-설정·안내!$B$12)</f>
        <v/>
      </c>
      <c r="Q193" s="24" t="str">
        <f aca="false">IF(K193="","심의필 없음",IF(P193="","수령일 없음",IF(P193&lt;0,"만료됨",IF(P193&lt;=설정·안내!$B$8,"만료임박","등록됨"))))</f>
        <v>심의필 없음</v>
      </c>
      <c r="R193" s="27"/>
      <c r="S193" s="25" t="str">
        <f aca="false">IF(AND(Q193="만료됨",R193="게시중"),"⚠ 만료 광고 게시중",IF(AND(Q193="심의필 없음",R193="게시중"),"⚠ 심의필 없이 게시중",IF(X193="번호불일치","⚠ 번호 불일치",IF(AND(Q193="만료임박",R193="게시중",T193="미결정"),"! 조치 미결정",""))))</f>
        <v/>
      </c>
      <c r="T193" s="27"/>
      <c r="U193" s="27"/>
      <c r="V193" s="27"/>
      <c r="W193" s="29"/>
      <c r="X193" s="27"/>
      <c r="Y193" s="27"/>
      <c r="Z193" s="28"/>
      <c r="AA193" s="26" t="str">
        <f aca="false">IF(OR(K193="",L193=""),"",IF(I193="생보협회","생명보험협회",IF(I193="손보협회","손해보험협회",설정·안내!$B$5))&amp;" 심의필 제"&amp;K193&amp;"호 ("&amp;TEXT(L193,"yyyy.mm.dd")&amp;"~"&amp;TEXT(O193,"yyyy.mm.dd")&amp;") "&amp;설정·안내!$B$6&amp;IF(C193&lt;&gt;""," 설계사 "&amp;B193&amp;" (등록번호 "&amp;C193&amp;")",""))</f>
        <v/>
      </c>
    </row>
    <row r="194" customFormat="false" ht="15" hidden="false" customHeight="false" outlineLevel="0" collapsed="false">
      <c r="A194" s="27"/>
      <c r="B194" s="27"/>
      <c r="C194" s="27"/>
      <c r="D194" s="27"/>
      <c r="E194" s="28"/>
      <c r="F194" s="27"/>
      <c r="G194" s="27"/>
      <c r="H194" s="28"/>
      <c r="I194" s="27"/>
      <c r="J194" s="27"/>
      <c r="K194" s="27"/>
      <c r="L194" s="29"/>
      <c r="M194" s="22" t="str">
        <f aca="false">IF(L194="","",EDATE(L194,12)-1)</f>
        <v/>
      </c>
      <c r="N194" s="29"/>
      <c r="O194" s="22" t="str">
        <f aca="false">IF(M194="","",IF(N194="",M194,MIN(M194,N194-1)))</f>
        <v/>
      </c>
      <c r="P194" s="23" t="str">
        <f aca="false">IF(O194="","",O194-설정·안내!$B$12)</f>
        <v/>
      </c>
      <c r="Q194" s="24" t="str">
        <f aca="false">IF(K194="","심의필 없음",IF(P194="","수령일 없음",IF(P194&lt;0,"만료됨",IF(P194&lt;=설정·안내!$B$8,"만료임박","등록됨"))))</f>
        <v>심의필 없음</v>
      </c>
      <c r="R194" s="27"/>
      <c r="S194" s="25" t="str">
        <f aca="false">IF(AND(Q194="만료됨",R194="게시중"),"⚠ 만료 광고 게시중",IF(AND(Q194="심의필 없음",R194="게시중"),"⚠ 심의필 없이 게시중",IF(X194="번호불일치","⚠ 번호 불일치",IF(AND(Q194="만료임박",R194="게시중",T194="미결정"),"! 조치 미결정",""))))</f>
        <v/>
      </c>
      <c r="T194" s="27"/>
      <c r="U194" s="27"/>
      <c r="V194" s="27"/>
      <c r="W194" s="29"/>
      <c r="X194" s="27"/>
      <c r="Y194" s="27"/>
      <c r="Z194" s="28"/>
      <c r="AA194" s="26" t="str">
        <f aca="false">IF(OR(K194="",L194=""),"",IF(I194="생보협회","생명보험협회",IF(I194="손보협회","손해보험협회",설정·안내!$B$5))&amp;" 심의필 제"&amp;K194&amp;"호 ("&amp;TEXT(L194,"yyyy.mm.dd")&amp;"~"&amp;TEXT(O194,"yyyy.mm.dd")&amp;") "&amp;설정·안내!$B$6&amp;IF(C194&lt;&gt;""," 설계사 "&amp;B194&amp;" (등록번호 "&amp;C194&amp;")",""))</f>
        <v/>
      </c>
    </row>
    <row r="195" customFormat="false" ht="15" hidden="false" customHeight="false" outlineLevel="0" collapsed="false">
      <c r="A195" s="27"/>
      <c r="B195" s="27"/>
      <c r="C195" s="27"/>
      <c r="D195" s="27"/>
      <c r="E195" s="28"/>
      <c r="F195" s="27"/>
      <c r="G195" s="27"/>
      <c r="H195" s="28"/>
      <c r="I195" s="27"/>
      <c r="J195" s="27"/>
      <c r="K195" s="27"/>
      <c r="L195" s="29"/>
      <c r="M195" s="22" t="str">
        <f aca="false">IF(L195="","",EDATE(L195,12)-1)</f>
        <v/>
      </c>
      <c r="N195" s="29"/>
      <c r="O195" s="22" t="str">
        <f aca="false">IF(M195="","",IF(N195="",M195,MIN(M195,N195-1)))</f>
        <v/>
      </c>
      <c r="P195" s="23" t="str">
        <f aca="false">IF(O195="","",O195-설정·안내!$B$12)</f>
        <v/>
      </c>
      <c r="Q195" s="24" t="str">
        <f aca="false">IF(K195="","심의필 없음",IF(P195="","수령일 없음",IF(P195&lt;0,"만료됨",IF(P195&lt;=설정·안내!$B$8,"만료임박","등록됨"))))</f>
        <v>심의필 없음</v>
      </c>
      <c r="R195" s="27"/>
      <c r="S195" s="25" t="str">
        <f aca="false">IF(AND(Q195="만료됨",R195="게시중"),"⚠ 만료 광고 게시중",IF(AND(Q195="심의필 없음",R195="게시중"),"⚠ 심의필 없이 게시중",IF(X195="번호불일치","⚠ 번호 불일치",IF(AND(Q195="만료임박",R195="게시중",T195="미결정"),"! 조치 미결정",""))))</f>
        <v/>
      </c>
      <c r="T195" s="27"/>
      <c r="U195" s="27"/>
      <c r="V195" s="27"/>
      <c r="W195" s="29"/>
      <c r="X195" s="27"/>
      <c r="Y195" s="27"/>
      <c r="Z195" s="28"/>
      <c r="AA195" s="26" t="str">
        <f aca="false">IF(OR(K195="",L195=""),"",IF(I195="생보협회","생명보험협회",IF(I195="손보협회","손해보험협회",설정·안내!$B$5))&amp;" 심의필 제"&amp;K195&amp;"호 ("&amp;TEXT(L195,"yyyy.mm.dd")&amp;"~"&amp;TEXT(O195,"yyyy.mm.dd")&amp;") "&amp;설정·안내!$B$6&amp;IF(C195&lt;&gt;""," 설계사 "&amp;B195&amp;" (등록번호 "&amp;C195&amp;")",""))</f>
        <v/>
      </c>
    </row>
    <row r="196" customFormat="false" ht="15" hidden="false" customHeight="false" outlineLevel="0" collapsed="false">
      <c r="A196" s="27"/>
      <c r="B196" s="27"/>
      <c r="C196" s="27"/>
      <c r="D196" s="27"/>
      <c r="E196" s="28"/>
      <c r="F196" s="27"/>
      <c r="G196" s="27"/>
      <c r="H196" s="28"/>
      <c r="I196" s="27"/>
      <c r="J196" s="27"/>
      <c r="K196" s="27"/>
      <c r="L196" s="29"/>
      <c r="M196" s="22" t="str">
        <f aca="false">IF(L196="","",EDATE(L196,12)-1)</f>
        <v/>
      </c>
      <c r="N196" s="29"/>
      <c r="O196" s="22" t="str">
        <f aca="false">IF(M196="","",IF(N196="",M196,MIN(M196,N196-1)))</f>
        <v/>
      </c>
      <c r="P196" s="23" t="str">
        <f aca="false">IF(O196="","",O196-설정·안내!$B$12)</f>
        <v/>
      </c>
      <c r="Q196" s="24" t="str">
        <f aca="false">IF(K196="","심의필 없음",IF(P196="","수령일 없음",IF(P196&lt;0,"만료됨",IF(P196&lt;=설정·안내!$B$8,"만료임박","등록됨"))))</f>
        <v>심의필 없음</v>
      </c>
      <c r="R196" s="27"/>
      <c r="S196" s="25" t="str">
        <f aca="false">IF(AND(Q196="만료됨",R196="게시중"),"⚠ 만료 광고 게시중",IF(AND(Q196="심의필 없음",R196="게시중"),"⚠ 심의필 없이 게시중",IF(X196="번호불일치","⚠ 번호 불일치",IF(AND(Q196="만료임박",R196="게시중",T196="미결정"),"! 조치 미결정",""))))</f>
        <v/>
      </c>
      <c r="T196" s="27"/>
      <c r="U196" s="27"/>
      <c r="V196" s="27"/>
      <c r="W196" s="29"/>
      <c r="X196" s="27"/>
      <c r="Y196" s="27"/>
      <c r="Z196" s="28"/>
      <c r="AA196" s="26" t="str">
        <f aca="false">IF(OR(K196="",L196=""),"",IF(I196="생보협회","생명보험협회",IF(I196="손보협회","손해보험협회",설정·안내!$B$5))&amp;" 심의필 제"&amp;K196&amp;"호 ("&amp;TEXT(L196,"yyyy.mm.dd")&amp;"~"&amp;TEXT(O196,"yyyy.mm.dd")&amp;") "&amp;설정·안내!$B$6&amp;IF(C196&lt;&gt;""," 설계사 "&amp;B196&amp;" (등록번호 "&amp;C196&amp;")",""))</f>
        <v/>
      </c>
    </row>
    <row r="197" customFormat="false" ht="15" hidden="false" customHeight="false" outlineLevel="0" collapsed="false">
      <c r="A197" s="27"/>
      <c r="B197" s="27"/>
      <c r="C197" s="27"/>
      <c r="D197" s="27"/>
      <c r="E197" s="28"/>
      <c r="F197" s="27"/>
      <c r="G197" s="27"/>
      <c r="H197" s="28"/>
      <c r="I197" s="27"/>
      <c r="J197" s="27"/>
      <c r="K197" s="27"/>
      <c r="L197" s="29"/>
      <c r="M197" s="22" t="str">
        <f aca="false">IF(L197="","",EDATE(L197,12)-1)</f>
        <v/>
      </c>
      <c r="N197" s="29"/>
      <c r="O197" s="22" t="str">
        <f aca="false">IF(M197="","",IF(N197="",M197,MIN(M197,N197-1)))</f>
        <v/>
      </c>
      <c r="P197" s="23" t="str">
        <f aca="false">IF(O197="","",O197-설정·안내!$B$12)</f>
        <v/>
      </c>
      <c r="Q197" s="24" t="str">
        <f aca="false">IF(K197="","심의필 없음",IF(P197="","수령일 없음",IF(P197&lt;0,"만료됨",IF(P197&lt;=설정·안내!$B$8,"만료임박","등록됨"))))</f>
        <v>심의필 없음</v>
      </c>
      <c r="R197" s="27"/>
      <c r="S197" s="25" t="str">
        <f aca="false">IF(AND(Q197="만료됨",R197="게시중"),"⚠ 만료 광고 게시중",IF(AND(Q197="심의필 없음",R197="게시중"),"⚠ 심의필 없이 게시중",IF(X197="번호불일치","⚠ 번호 불일치",IF(AND(Q197="만료임박",R197="게시중",T197="미결정"),"! 조치 미결정",""))))</f>
        <v/>
      </c>
      <c r="T197" s="27"/>
      <c r="U197" s="27"/>
      <c r="V197" s="27"/>
      <c r="W197" s="29"/>
      <c r="X197" s="27"/>
      <c r="Y197" s="27"/>
      <c r="Z197" s="28"/>
      <c r="AA197" s="26" t="str">
        <f aca="false">IF(OR(K197="",L197=""),"",IF(I197="생보협회","생명보험협회",IF(I197="손보협회","손해보험협회",설정·안내!$B$5))&amp;" 심의필 제"&amp;K197&amp;"호 ("&amp;TEXT(L197,"yyyy.mm.dd")&amp;"~"&amp;TEXT(O197,"yyyy.mm.dd")&amp;") "&amp;설정·안내!$B$6&amp;IF(C197&lt;&gt;""," 설계사 "&amp;B197&amp;" (등록번호 "&amp;C197&amp;")",""))</f>
        <v/>
      </c>
    </row>
    <row r="198" customFormat="false" ht="15" hidden="false" customHeight="false" outlineLevel="0" collapsed="false">
      <c r="A198" s="27"/>
      <c r="B198" s="27"/>
      <c r="C198" s="27"/>
      <c r="D198" s="27"/>
      <c r="E198" s="28"/>
      <c r="F198" s="27"/>
      <c r="G198" s="27"/>
      <c r="H198" s="28"/>
      <c r="I198" s="27"/>
      <c r="J198" s="27"/>
      <c r="K198" s="27"/>
      <c r="L198" s="29"/>
      <c r="M198" s="22" t="str">
        <f aca="false">IF(L198="","",EDATE(L198,12)-1)</f>
        <v/>
      </c>
      <c r="N198" s="29"/>
      <c r="O198" s="22" t="str">
        <f aca="false">IF(M198="","",IF(N198="",M198,MIN(M198,N198-1)))</f>
        <v/>
      </c>
      <c r="P198" s="23" t="str">
        <f aca="false">IF(O198="","",O198-설정·안내!$B$12)</f>
        <v/>
      </c>
      <c r="Q198" s="24" t="str">
        <f aca="false">IF(K198="","심의필 없음",IF(P198="","수령일 없음",IF(P198&lt;0,"만료됨",IF(P198&lt;=설정·안내!$B$8,"만료임박","등록됨"))))</f>
        <v>심의필 없음</v>
      </c>
      <c r="R198" s="27"/>
      <c r="S198" s="25" t="str">
        <f aca="false">IF(AND(Q198="만료됨",R198="게시중"),"⚠ 만료 광고 게시중",IF(AND(Q198="심의필 없음",R198="게시중"),"⚠ 심의필 없이 게시중",IF(X198="번호불일치","⚠ 번호 불일치",IF(AND(Q198="만료임박",R198="게시중",T198="미결정"),"! 조치 미결정",""))))</f>
        <v/>
      </c>
      <c r="T198" s="27"/>
      <c r="U198" s="27"/>
      <c r="V198" s="27"/>
      <c r="W198" s="29"/>
      <c r="X198" s="27"/>
      <c r="Y198" s="27"/>
      <c r="Z198" s="28"/>
      <c r="AA198" s="26" t="str">
        <f aca="false">IF(OR(K198="",L198=""),"",IF(I198="생보협회","생명보험협회",IF(I198="손보협회","손해보험협회",설정·안내!$B$5))&amp;" 심의필 제"&amp;K198&amp;"호 ("&amp;TEXT(L198,"yyyy.mm.dd")&amp;"~"&amp;TEXT(O198,"yyyy.mm.dd")&amp;") "&amp;설정·안내!$B$6&amp;IF(C198&lt;&gt;""," 설계사 "&amp;B198&amp;" (등록번호 "&amp;C198&amp;")",""))</f>
        <v/>
      </c>
    </row>
    <row r="199" customFormat="false" ht="15" hidden="false" customHeight="false" outlineLevel="0" collapsed="false">
      <c r="A199" s="27"/>
      <c r="B199" s="27"/>
      <c r="C199" s="27"/>
      <c r="D199" s="27"/>
      <c r="E199" s="28"/>
      <c r="F199" s="27"/>
      <c r="G199" s="27"/>
      <c r="H199" s="28"/>
      <c r="I199" s="27"/>
      <c r="J199" s="27"/>
      <c r="K199" s="27"/>
      <c r="L199" s="29"/>
      <c r="M199" s="22" t="str">
        <f aca="false">IF(L199="","",EDATE(L199,12)-1)</f>
        <v/>
      </c>
      <c r="N199" s="29"/>
      <c r="O199" s="22" t="str">
        <f aca="false">IF(M199="","",IF(N199="",M199,MIN(M199,N199-1)))</f>
        <v/>
      </c>
      <c r="P199" s="23" t="str">
        <f aca="false">IF(O199="","",O199-설정·안내!$B$12)</f>
        <v/>
      </c>
      <c r="Q199" s="24" t="str">
        <f aca="false">IF(K199="","심의필 없음",IF(P199="","수령일 없음",IF(P199&lt;0,"만료됨",IF(P199&lt;=설정·안내!$B$8,"만료임박","등록됨"))))</f>
        <v>심의필 없음</v>
      </c>
      <c r="R199" s="27"/>
      <c r="S199" s="25" t="str">
        <f aca="false">IF(AND(Q199="만료됨",R199="게시중"),"⚠ 만료 광고 게시중",IF(AND(Q199="심의필 없음",R199="게시중"),"⚠ 심의필 없이 게시중",IF(X199="번호불일치","⚠ 번호 불일치",IF(AND(Q199="만료임박",R199="게시중",T199="미결정"),"! 조치 미결정",""))))</f>
        <v/>
      </c>
      <c r="T199" s="27"/>
      <c r="U199" s="27"/>
      <c r="V199" s="27"/>
      <c r="W199" s="29"/>
      <c r="X199" s="27"/>
      <c r="Y199" s="27"/>
      <c r="Z199" s="28"/>
      <c r="AA199" s="26" t="str">
        <f aca="false">IF(OR(K199="",L199=""),"",IF(I199="생보협회","생명보험협회",IF(I199="손보협회","손해보험협회",설정·안내!$B$5))&amp;" 심의필 제"&amp;K199&amp;"호 ("&amp;TEXT(L199,"yyyy.mm.dd")&amp;"~"&amp;TEXT(O199,"yyyy.mm.dd")&amp;") "&amp;설정·안내!$B$6&amp;IF(C199&lt;&gt;""," 설계사 "&amp;B199&amp;" (등록번호 "&amp;C199&amp;")",""))</f>
        <v/>
      </c>
    </row>
    <row r="200" customFormat="false" ht="15" hidden="false" customHeight="false" outlineLevel="0" collapsed="false">
      <c r="A200" s="27"/>
      <c r="B200" s="27"/>
      <c r="C200" s="27"/>
      <c r="D200" s="27"/>
      <c r="E200" s="28"/>
      <c r="F200" s="27"/>
      <c r="G200" s="27"/>
      <c r="H200" s="28"/>
      <c r="I200" s="27"/>
      <c r="J200" s="27"/>
      <c r="K200" s="27"/>
      <c r="L200" s="29"/>
      <c r="M200" s="22" t="str">
        <f aca="false">IF(L200="","",EDATE(L200,12)-1)</f>
        <v/>
      </c>
      <c r="N200" s="29"/>
      <c r="O200" s="22" t="str">
        <f aca="false">IF(M200="","",IF(N200="",M200,MIN(M200,N200-1)))</f>
        <v/>
      </c>
      <c r="P200" s="23" t="str">
        <f aca="false">IF(O200="","",O200-설정·안내!$B$12)</f>
        <v/>
      </c>
      <c r="Q200" s="24" t="str">
        <f aca="false">IF(K200="","심의필 없음",IF(P200="","수령일 없음",IF(P200&lt;0,"만료됨",IF(P200&lt;=설정·안내!$B$8,"만료임박","등록됨"))))</f>
        <v>심의필 없음</v>
      </c>
      <c r="R200" s="27"/>
      <c r="S200" s="25" t="str">
        <f aca="false">IF(AND(Q200="만료됨",R200="게시중"),"⚠ 만료 광고 게시중",IF(AND(Q200="심의필 없음",R200="게시중"),"⚠ 심의필 없이 게시중",IF(X200="번호불일치","⚠ 번호 불일치",IF(AND(Q200="만료임박",R200="게시중",T200="미결정"),"! 조치 미결정",""))))</f>
        <v/>
      </c>
      <c r="T200" s="27"/>
      <c r="U200" s="27"/>
      <c r="V200" s="27"/>
      <c r="W200" s="29"/>
      <c r="X200" s="27"/>
      <c r="Y200" s="27"/>
      <c r="Z200" s="28"/>
      <c r="AA200" s="26" t="str">
        <f aca="false">IF(OR(K200="",L200=""),"",IF(I200="생보협회","생명보험협회",IF(I200="손보협회","손해보험협회",설정·안내!$B$5))&amp;" 심의필 제"&amp;K200&amp;"호 ("&amp;TEXT(L200,"yyyy.mm.dd")&amp;"~"&amp;TEXT(O200,"yyyy.mm.dd")&amp;") "&amp;설정·안내!$B$6&amp;IF(C200&lt;&gt;""," 설계사 "&amp;B200&amp;" (등록번호 "&amp;C200&amp;")",""))</f>
        <v/>
      </c>
    </row>
    <row r="201" customFormat="false" ht="15" hidden="false" customHeight="false" outlineLevel="0" collapsed="false">
      <c r="A201" s="27"/>
      <c r="B201" s="27"/>
      <c r="C201" s="27"/>
      <c r="D201" s="27"/>
      <c r="E201" s="28"/>
      <c r="F201" s="27"/>
      <c r="G201" s="27"/>
      <c r="H201" s="28"/>
      <c r="I201" s="27"/>
      <c r="J201" s="27"/>
      <c r="K201" s="27"/>
      <c r="L201" s="29"/>
      <c r="M201" s="22" t="str">
        <f aca="false">IF(L201="","",EDATE(L201,12)-1)</f>
        <v/>
      </c>
      <c r="N201" s="29"/>
      <c r="O201" s="22" t="str">
        <f aca="false">IF(M201="","",IF(N201="",M201,MIN(M201,N201-1)))</f>
        <v/>
      </c>
      <c r="P201" s="23" t="str">
        <f aca="false">IF(O201="","",O201-설정·안내!$B$12)</f>
        <v/>
      </c>
      <c r="Q201" s="24" t="str">
        <f aca="false">IF(K201="","심의필 없음",IF(P201="","수령일 없음",IF(P201&lt;0,"만료됨",IF(P201&lt;=설정·안내!$B$8,"만료임박","등록됨"))))</f>
        <v>심의필 없음</v>
      </c>
      <c r="R201" s="27"/>
      <c r="S201" s="25" t="str">
        <f aca="false">IF(AND(Q201="만료됨",R201="게시중"),"⚠ 만료 광고 게시중",IF(AND(Q201="심의필 없음",R201="게시중"),"⚠ 심의필 없이 게시중",IF(X201="번호불일치","⚠ 번호 불일치",IF(AND(Q201="만료임박",R201="게시중",T201="미결정"),"! 조치 미결정",""))))</f>
        <v/>
      </c>
      <c r="T201" s="27"/>
      <c r="U201" s="27"/>
      <c r="V201" s="27"/>
      <c r="W201" s="29"/>
      <c r="X201" s="27"/>
      <c r="Y201" s="27"/>
      <c r="Z201" s="28"/>
      <c r="AA201" s="26" t="str">
        <f aca="false">IF(OR(K201="",L201=""),"",IF(I201="생보협회","생명보험협회",IF(I201="손보협회","손해보험협회",설정·안내!$B$5))&amp;" 심의필 제"&amp;K201&amp;"호 ("&amp;TEXT(L201,"yyyy.mm.dd")&amp;"~"&amp;TEXT(O201,"yyyy.mm.dd")&amp;") "&amp;설정·안내!$B$6&amp;IF(C201&lt;&gt;""," 설계사 "&amp;B201&amp;" (등록번호 "&amp;C201&amp;")",""))</f>
        <v/>
      </c>
    </row>
    <row r="202" customFormat="false" ht="15" hidden="false" customHeight="false" outlineLevel="0" collapsed="false">
      <c r="A202" s="27"/>
      <c r="B202" s="27"/>
      <c r="C202" s="27"/>
      <c r="D202" s="27"/>
      <c r="E202" s="28"/>
      <c r="F202" s="27"/>
      <c r="G202" s="27"/>
      <c r="H202" s="28"/>
      <c r="I202" s="27"/>
      <c r="J202" s="27"/>
      <c r="K202" s="27"/>
      <c r="L202" s="29"/>
      <c r="M202" s="22" t="str">
        <f aca="false">IF(L202="","",EDATE(L202,12)-1)</f>
        <v/>
      </c>
      <c r="N202" s="29"/>
      <c r="O202" s="22" t="str">
        <f aca="false">IF(M202="","",IF(N202="",M202,MIN(M202,N202-1)))</f>
        <v/>
      </c>
      <c r="P202" s="23" t="str">
        <f aca="false">IF(O202="","",O202-설정·안내!$B$12)</f>
        <v/>
      </c>
      <c r="Q202" s="24" t="str">
        <f aca="false">IF(K202="","심의필 없음",IF(P202="","수령일 없음",IF(P202&lt;0,"만료됨",IF(P202&lt;=설정·안내!$B$8,"만료임박","등록됨"))))</f>
        <v>심의필 없음</v>
      </c>
      <c r="R202" s="27"/>
      <c r="S202" s="25" t="str">
        <f aca="false">IF(AND(Q202="만료됨",R202="게시중"),"⚠ 만료 광고 게시중",IF(AND(Q202="심의필 없음",R202="게시중"),"⚠ 심의필 없이 게시중",IF(X202="번호불일치","⚠ 번호 불일치",IF(AND(Q202="만료임박",R202="게시중",T202="미결정"),"! 조치 미결정",""))))</f>
        <v/>
      </c>
      <c r="T202" s="27"/>
      <c r="U202" s="27"/>
      <c r="V202" s="27"/>
      <c r="W202" s="29"/>
      <c r="X202" s="27"/>
      <c r="Y202" s="27"/>
      <c r="Z202" s="28"/>
      <c r="AA202" s="26" t="str">
        <f aca="false">IF(OR(K202="",L202=""),"",IF(I202="생보협회","생명보험협회",IF(I202="손보협회","손해보험협회",설정·안내!$B$5))&amp;" 심의필 제"&amp;K202&amp;"호 ("&amp;TEXT(L202,"yyyy.mm.dd")&amp;"~"&amp;TEXT(O202,"yyyy.mm.dd")&amp;") "&amp;설정·안내!$B$6&amp;IF(C202&lt;&gt;""," 설계사 "&amp;B202&amp;" (등록번호 "&amp;C202&amp;")",""))</f>
        <v/>
      </c>
    </row>
    <row r="203" customFormat="false" ht="15" hidden="false" customHeight="false" outlineLevel="0" collapsed="false">
      <c r="A203" s="27"/>
      <c r="B203" s="27"/>
      <c r="C203" s="27"/>
      <c r="D203" s="27"/>
      <c r="E203" s="28"/>
      <c r="F203" s="27"/>
      <c r="G203" s="27"/>
      <c r="H203" s="28"/>
      <c r="I203" s="27"/>
      <c r="J203" s="27"/>
      <c r="K203" s="27"/>
      <c r="L203" s="29"/>
      <c r="M203" s="22" t="str">
        <f aca="false">IF(L203="","",EDATE(L203,12)-1)</f>
        <v/>
      </c>
      <c r="N203" s="29"/>
      <c r="O203" s="22" t="str">
        <f aca="false">IF(M203="","",IF(N203="",M203,MIN(M203,N203-1)))</f>
        <v/>
      </c>
      <c r="P203" s="23" t="str">
        <f aca="false">IF(O203="","",O203-설정·안내!$B$12)</f>
        <v/>
      </c>
      <c r="Q203" s="24" t="str">
        <f aca="false">IF(K203="","심의필 없음",IF(P203="","수령일 없음",IF(P203&lt;0,"만료됨",IF(P203&lt;=설정·안내!$B$8,"만료임박","등록됨"))))</f>
        <v>심의필 없음</v>
      </c>
      <c r="R203" s="27"/>
      <c r="S203" s="25" t="str">
        <f aca="false">IF(AND(Q203="만료됨",R203="게시중"),"⚠ 만료 광고 게시중",IF(AND(Q203="심의필 없음",R203="게시중"),"⚠ 심의필 없이 게시중",IF(X203="번호불일치","⚠ 번호 불일치",IF(AND(Q203="만료임박",R203="게시중",T203="미결정"),"! 조치 미결정",""))))</f>
        <v/>
      </c>
      <c r="T203" s="27"/>
      <c r="U203" s="27"/>
      <c r="V203" s="27"/>
      <c r="W203" s="29"/>
      <c r="X203" s="27"/>
      <c r="Y203" s="27"/>
      <c r="Z203" s="28"/>
      <c r="AA203" s="26" t="str">
        <f aca="false">IF(OR(K203="",L203=""),"",IF(I203="생보협회","생명보험협회",IF(I203="손보협회","손해보험협회",설정·안내!$B$5))&amp;" 심의필 제"&amp;K203&amp;"호 ("&amp;TEXT(L203,"yyyy.mm.dd")&amp;"~"&amp;TEXT(O203,"yyyy.mm.dd")&amp;") "&amp;설정·안내!$B$6&amp;IF(C203&lt;&gt;""," 설계사 "&amp;B203&amp;" (등록번호 "&amp;C203&amp;")",""))</f>
        <v/>
      </c>
    </row>
    <row r="204" customFormat="false" ht="15" hidden="false" customHeight="false" outlineLevel="0" collapsed="false">
      <c r="A204" s="27"/>
      <c r="B204" s="27"/>
      <c r="C204" s="27"/>
      <c r="D204" s="27"/>
      <c r="E204" s="28"/>
      <c r="F204" s="27"/>
      <c r="G204" s="27"/>
      <c r="H204" s="28"/>
      <c r="I204" s="27"/>
      <c r="J204" s="27"/>
      <c r="K204" s="27"/>
      <c r="L204" s="29"/>
      <c r="M204" s="22" t="str">
        <f aca="false">IF(L204="","",EDATE(L204,12)-1)</f>
        <v/>
      </c>
      <c r="N204" s="29"/>
      <c r="O204" s="22" t="str">
        <f aca="false">IF(M204="","",IF(N204="",M204,MIN(M204,N204-1)))</f>
        <v/>
      </c>
      <c r="P204" s="23" t="str">
        <f aca="false">IF(O204="","",O204-설정·안내!$B$12)</f>
        <v/>
      </c>
      <c r="Q204" s="24" t="str">
        <f aca="false">IF(K204="","심의필 없음",IF(P204="","수령일 없음",IF(P204&lt;0,"만료됨",IF(P204&lt;=설정·안내!$B$8,"만료임박","등록됨"))))</f>
        <v>심의필 없음</v>
      </c>
      <c r="R204" s="27"/>
      <c r="S204" s="25" t="str">
        <f aca="false">IF(AND(Q204="만료됨",R204="게시중"),"⚠ 만료 광고 게시중",IF(AND(Q204="심의필 없음",R204="게시중"),"⚠ 심의필 없이 게시중",IF(X204="번호불일치","⚠ 번호 불일치",IF(AND(Q204="만료임박",R204="게시중",T204="미결정"),"! 조치 미결정",""))))</f>
        <v/>
      </c>
      <c r="T204" s="27"/>
      <c r="U204" s="27"/>
      <c r="V204" s="27"/>
      <c r="W204" s="29"/>
      <c r="X204" s="27"/>
      <c r="Y204" s="27"/>
      <c r="Z204" s="28"/>
      <c r="AA204" s="26" t="str">
        <f aca="false">IF(OR(K204="",L204=""),"",IF(I204="생보협회","생명보험협회",IF(I204="손보협회","손해보험협회",설정·안내!$B$5))&amp;" 심의필 제"&amp;K204&amp;"호 ("&amp;TEXT(L204,"yyyy.mm.dd")&amp;"~"&amp;TEXT(O204,"yyyy.mm.dd")&amp;") "&amp;설정·안내!$B$6&amp;IF(C204&lt;&gt;""," 설계사 "&amp;B204&amp;" (등록번호 "&amp;C204&amp;")",""))</f>
        <v/>
      </c>
    </row>
  </sheetData>
  <autoFilter ref="A4:AA204"/>
  <conditionalFormatting sqref="Q5:Q204">
    <cfRule type="cellIs" priority="2" operator="equal" aboveAverage="0" equalAverage="0" bottom="0" percent="0" rank="0" text="" dxfId="12">
      <formula>"만료됨"</formula>
    </cfRule>
    <cfRule type="cellIs" priority="3" operator="equal" aboveAverage="0" equalAverage="0" bottom="0" percent="0" rank="0" text="" dxfId="13">
      <formula>"만료임박"</formula>
    </cfRule>
    <cfRule type="cellIs" priority="4" operator="equal" aboveAverage="0" equalAverage="0" bottom="0" percent="0" rank="0" text="" dxfId="14">
      <formula>"심의필 없음"</formula>
    </cfRule>
  </conditionalFormatting>
  <conditionalFormatting sqref="S5:S204">
    <cfRule type="expression" priority="5" aboveAverage="0" equalAverage="0" bottom="0" percent="0" rank="0" text="" dxfId="12">
      <formula>LEFT(S5,1)="⚠"</formula>
    </cfRule>
  </conditionalFormatting>
  <conditionalFormatting sqref="P5:P204">
    <cfRule type="cellIs" priority="6" operator="lessThan" aboveAverage="0" equalAverage="0" bottom="0" percent="0" rank="0" text="" dxfId="15">
      <formula>0</formula>
    </cfRule>
  </conditionalFormatting>
  <dataValidations count="7">
    <dataValidation allowBlank="true" errorStyle="stop" operator="between" showDropDown="false" showErrorMessage="false" showInputMessage="false" sqref="F5:F204" type="list">
      <formula1>"상품광고,업무광고"</formula1>
      <formula2>0</formula2>
    </dataValidation>
    <dataValidation allowBlank="true" errorStyle="stop" operator="between" showDropDown="false" showErrorMessage="false" showInputMessage="false" sqref="G5:G204" type="list">
      <formula1>"유튜브,네이버 블로그,네이버 카페,인스타그램,지식iN,카카오톡 채널,홈페이지·배너,인쇄물,기타"</formula1>
      <formula2>0</formula2>
    </dataValidation>
    <dataValidation allowBlank="true" errorStyle="stop" operator="between" showDropDown="false" showErrorMessage="false" showInputMessage="false" sqref="I5:I204" type="list">
      <formula1>"자체(준법감시인),생보협회,손보협회,보험사 준법감시인"</formula1>
      <formula2>0</formula2>
    </dataValidation>
    <dataValidation allowBlank="true" errorStyle="stop" operator="between" showDropDown="false" showErrorMessage="false" showInputMessage="false" sqref="J5:J204" type="list">
      <formula1>"사전,신속,연장,변경,간이,사후"</formula1>
      <formula2>0</formula2>
    </dataValidation>
    <dataValidation allowBlank="true" errorStyle="stop" operator="between" showDropDown="false" showErrorMessage="false" showInputMessage="false" sqref="R5:R204" type="list">
      <formula1>"게시중,삭제됨,미게시"</formula1>
      <formula2>0</formula2>
    </dataValidation>
    <dataValidation allowBlank="true" errorStyle="stop" operator="between" showDropDown="false" showErrorMessage="false" showInputMessage="false" sqref="T5:T204" type="list">
      <formula1>"미결정,연장 접수,변경 접수,삭제,유지(만료 전 삭제 예정)"</formula1>
      <formula2>0</formula2>
    </dataValidation>
    <dataValidation allowBlank="true" errorStyle="stop" operator="between" showDropDown="false" showErrorMessage="false" showInputMessage="false" sqref="X5:X204" type="list">
      <formula1>"검출,미검출,번호불일치,접근불가,미점검"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4" min="4" style="0" width="14"/>
  </cols>
  <sheetData>
    <row r="1" customFormat="false" ht="20.1" hidden="false" customHeight="false" outlineLevel="0" collapsed="false">
      <c r="A1" s="13" t="s">
        <v>105</v>
      </c>
    </row>
    <row r="2" customFormat="false" ht="15" hidden="false" customHeight="false" outlineLevel="0" collapsed="false">
      <c r="A2" s="30" t="n">
        <f aca="false">설정·안내!B12</f>
        <v>46285</v>
      </c>
    </row>
    <row r="4" customFormat="false" ht="24" hidden="false" customHeight="true" outlineLevel="0" collapsed="false">
      <c r="A4" s="16" t="s">
        <v>106</v>
      </c>
      <c r="B4" s="16" t="s">
        <v>107</v>
      </c>
    </row>
    <row r="5" customFormat="false" ht="15" hidden="false" customHeight="false" outlineLevel="0" collapsed="false">
      <c r="A5" s="12" t="s">
        <v>108</v>
      </c>
      <c r="B5" s="31" t="n">
        <f aca="false">COUNTIF(대장!$K$5:$K$204,"?*")</f>
        <v>3</v>
      </c>
    </row>
    <row r="6" customFormat="false" ht="15" hidden="false" customHeight="false" outlineLevel="0" collapsed="false">
      <c r="A6" s="12" t="s">
        <v>109</v>
      </c>
      <c r="B6" s="31" t="n">
        <f aca="false">COUNTIF(대장!$Q$5:$Q$204,"만료됨")</f>
        <v>1</v>
      </c>
    </row>
    <row r="7" customFormat="false" ht="15" hidden="false" customHeight="false" outlineLevel="0" collapsed="false">
      <c r="A7" s="12" t="s">
        <v>110</v>
      </c>
      <c r="B7" s="31" t="n">
        <f aca="false">COUNTIFS(대장!$Q$5:$Q$204,"만료됨",대장!$R$5:$R$204,"게시중")</f>
        <v>1</v>
      </c>
    </row>
    <row r="8" customFormat="false" ht="15" hidden="false" customHeight="false" outlineLevel="0" collapsed="false">
      <c r="A8" s="12" t="s">
        <v>111</v>
      </c>
      <c r="B8" s="31" t="n">
        <f aca="false">COUNTIF(대장!$Q$5:$Q$204,"만료임박")</f>
        <v>1</v>
      </c>
    </row>
    <row r="9" customFormat="false" ht="15" hidden="false" customHeight="false" outlineLevel="0" collapsed="false">
      <c r="A9" s="32" t="s">
        <v>112</v>
      </c>
      <c r="B9" s="31" t="n">
        <f aca="false">COUNTIFS(대장!$P$5:$P$204,"&lt;="&amp;설정·안내!$B$9,대장!$P$5:$P$204,"&gt;=0")</f>
        <v>0</v>
      </c>
    </row>
    <row r="10" customFormat="false" ht="15" hidden="false" customHeight="false" outlineLevel="0" collapsed="false">
      <c r="A10" s="32" t="s">
        <v>113</v>
      </c>
      <c r="B10" s="31" t="n">
        <f aca="false">COUNTIFS(대장!$P$5:$P$204,"&lt;="&amp;설정·안내!$B$10,대장!$P$5:$P$204,"&gt;=0")</f>
        <v>0</v>
      </c>
    </row>
    <row r="11" customFormat="false" ht="15" hidden="false" customHeight="false" outlineLevel="0" collapsed="false">
      <c r="A11" s="12" t="s">
        <v>114</v>
      </c>
      <c r="B11" s="31" t="n">
        <f aca="false">COUNTIFS(대장!$Q$5:$Q$204,"심의필 없음",대장!$R$5:$R$204,"게시중")</f>
        <v>1</v>
      </c>
    </row>
    <row r="12" customFormat="false" ht="15" hidden="false" customHeight="false" outlineLevel="0" collapsed="false">
      <c r="A12" s="12" t="s">
        <v>115</v>
      </c>
      <c r="B12" s="31" t="n">
        <f aca="false">COUNTIF(대장!$X$5:$X$204,"번호불일치")</f>
        <v>0</v>
      </c>
    </row>
    <row r="13" customFormat="false" ht="15" hidden="false" customHeight="false" outlineLevel="0" collapsed="false">
      <c r="A13" s="12" t="s">
        <v>116</v>
      </c>
      <c r="B13" s="31" t="n">
        <f aca="false">COUNTIFS(대장!$Q$5:$Q$204,"만료임박",대장!$T$5:$T$204,"미결정")+COUNTIFS(대장!$Q$5:$Q$204,"만료됨",대장!$T$5:$T$204,"미결정")</f>
        <v>2</v>
      </c>
    </row>
    <row r="14" customFormat="false" ht="15" hidden="false" customHeight="false" outlineLevel="0" collapsed="false">
      <c r="A14" s="32" t="s">
        <v>117</v>
      </c>
      <c r="B14" s="31" t="n">
        <f aca="false">COUNTIFS(대장!$R$5:$R$204,"게시중",대장!$W$5:$W$204,"&lt;"&amp;(설정·안내!$B$12-30))+COUNTIFS(대장!$R$5:$R$204,"게시중",대장!$W$5:$W$204,"")</f>
        <v>0</v>
      </c>
    </row>
    <row r="17" customFormat="false" ht="24" hidden="false" customHeight="true" outlineLevel="0" collapsed="false">
      <c r="A17" s="16" t="s">
        <v>118</v>
      </c>
      <c r="B17" s="16" t="s">
        <v>119</v>
      </c>
    </row>
    <row r="18" customFormat="false" ht="15" hidden="false" customHeight="false" outlineLevel="0" collapsed="false">
      <c r="A18" s="33" t="n">
        <f aca="false">EDATE(DATE(YEAR(설정·안내!$B$12),MONTH(설정·안내!$B$12),1),0)</f>
        <v>46266</v>
      </c>
      <c r="B18" s="34" t="n">
        <f aca="false">COUNTIFS(대장!$O$5:$O$204,"&gt;="&amp;EDATE(DATE(YEAR(설정·안내!$B$12),MONTH(설정·안내!$B$12),1),0),대장!$O$5:$O$204,"&lt;"&amp;EDATE(EDATE(DATE(YEAR(설정·안내!$B$12),MONTH(설정·안내!$B$12),1),0),1))</f>
        <v>0</v>
      </c>
    </row>
    <row r="19" customFormat="false" ht="15" hidden="false" customHeight="false" outlineLevel="0" collapsed="false">
      <c r="A19" s="33" t="n">
        <f aca="false">EDATE(DATE(YEAR(설정·안내!$B$12),MONTH(설정·안내!$B$12),1),1)</f>
        <v>46296</v>
      </c>
      <c r="B19" s="34" t="n">
        <f aca="false">COUNTIFS(대장!$O$5:$O$204,"&gt;="&amp;EDATE(DATE(YEAR(설정·안내!$B$12),MONTH(설정·안내!$B$12),1),1),대장!$O$5:$O$204,"&lt;"&amp;EDATE(EDATE(DATE(YEAR(설정·안내!$B$12),MONTH(설정·안내!$B$12),1),1),1))</f>
        <v>1</v>
      </c>
    </row>
    <row r="20" customFormat="false" ht="15" hidden="false" customHeight="false" outlineLevel="0" collapsed="false">
      <c r="A20" s="33" t="n">
        <f aca="false">EDATE(DATE(YEAR(설정·안내!$B$12),MONTH(설정·안내!$B$12),1),2)</f>
        <v>46327</v>
      </c>
      <c r="B20" s="34" t="n">
        <f aca="false">COUNTIFS(대장!$O$5:$O$204,"&gt;="&amp;EDATE(DATE(YEAR(설정·안내!$B$12),MONTH(설정·안내!$B$12),1),2),대장!$O$5:$O$204,"&lt;"&amp;EDATE(EDATE(DATE(YEAR(설정·안내!$B$12),MONTH(설정·안내!$B$12),1),2),1))</f>
        <v>1</v>
      </c>
    </row>
    <row r="21" customFormat="false" ht="15" hidden="false" customHeight="false" outlineLevel="0" collapsed="false">
      <c r="A21" s="33" t="n">
        <f aca="false">EDATE(DATE(YEAR(설정·안내!$B$12),MONTH(설정·안내!$B$12),1),3)</f>
        <v>46357</v>
      </c>
      <c r="B21" s="34" t="n">
        <f aca="false">COUNTIFS(대장!$O$5:$O$204,"&gt;="&amp;EDATE(DATE(YEAR(설정·안내!$B$12),MONTH(설정·안내!$B$12),1),3),대장!$O$5:$O$204,"&lt;"&amp;EDATE(EDATE(DATE(YEAR(설정·안내!$B$12),MONTH(설정·안내!$B$12),1),3),1))</f>
        <v>0</v>
      </c>
    </row>
    <row r="22" customFormat="false" ht="15" hidden="false" customHeight="false" outlineLevel="0" collapsed="false">
      <c r="A22" s="33" t="n">
        <f aca="false">EDATE(DATE(YEAR(설정·안내!$B$12),MONTH(설정·안내!$B$12),1),4)</f>
        <v>46388</v>
      </c>
      <c r="B22" s="34" t="n">
        <f aca="false">COUNTIFS(대장!$O$5:$O$204,"&gt;="&amp;EDATE(DATE(YEAR(설정·안내!$B$12),MONTH(설정·안내!$B$12),1),4),대장!$O$5:$O$204,"&lt;"&amp;EDATE(EDATE(DATE(YEAR(설정·안내!$B$12),MONTH(설정·안내!$B$12),1),4),1))</f>
        <v>0</v>
      </c>
    </row>
    <row r="23" customFormat="false" ht="15" hidden="false" customHeight="false" outlineLevel="0" collapsed="false">
      <c r="A23" s="33" t="n">
        <f aca="false">EDATE(DATE(YEAR(설정·안내!$B$12),MONTH(설정·안내!$B$12),1),5)</f>
        <v>46419</v>
      </c>
      <c r="B23" s="34" t="n">
        <f aca="false">COUNTIFS(대장!$O$5:$O$204,"&gt;="&amp;EDATE(DATE(YEAR(설정·안내!$B$12),MONTH(설정·안내!$B$12),1),5),대장!$O$5:$O$204,"&lt;"&amp;EDATE(EDATE(DATE(YEAR(설정·안내!$B$12),MONTH(설정·안내!$B$12),1),5),1))</f>
        <v>0</v>
      </c>
    </row>
    <row r="26" customFormat="false" ht="30" hidden="false" customHeight="true" outlineLevel="0" collapsed="false">
      <c r="A26" s="16" t="s">
        <v>120</v>
      </c>
      <c r="B26" s="16" t="s">
        <v>121</v>
      </c>
    </row>
    <row r="27" customFormat="false" ht="15" hidden="false" customHeight="false" outlineLevel="0" collapsed="false">
      <c r="A27" s="12" t="s">
        <v>122</v>
      </c>
      <c r="B27" s="31" t="n">
        <f aca="false">B8*설정·안내!$B$13</f>
        <v>22000</v>
      </c>
    </row>
    <row r="28" customFormat="false" ht="15" hidden="false" customHeight="false" outlineLevel="0" collapsed="false">
      <c r="A28" s="12" t="s">
        <v>123</v>
      </c>
      <c r="B28" s="31" t="n">
        <f aca="false">SUM(B18:B23)*설정·안내!$B$13</f>
        <v>44000</v>
      </c>
    </row>
    <row r="29" customFormat="false" ht="15" hidden="false" customHeight="false" outlineLevel="0" collapsed="false">
      <c r="A29" s="6" t="s">
        <v>124</v>
      </c>
    </row>
    <row r="31" customFormat="false" ht="24" hidden="false" customHeight="true" outlineLevel="0" collapsed="false">
      <c r="A31" s="16" t="s">
        <v>125</v>
      </c>
      <c r="B31" s="16" t="s">
        <v>126</v>
      </c>
      <c r="C31" s="16" t="s">
        <v>109</v>
      </c>
      <c r="D31" s="16" t="s">
        <v>127</v>
      </c>
    </row>
    <row r="32" customFormat="false" ht="15" hidden="false" customHeight="false" outlineLevel="0" collapsed="false">
      <c r="A32" s="10" t="s">
        <v>74</v>
      </c>
      <c r="B32" s="11" t="n">
        <f aca="false">IF(A32="","",COUNTIFS(대장!$U$5:$U$204,A32,대장!$Q$5:$Q$204,"만료임박"))</f>
        <v>1</v>
      </c>
      <c r="C32" s="11" t="n">
        <f aca="false">IF(A32="","",COUNTIFS(대장!$U$5:$U$204,A32,대장!$Q$5:$Q$204,"만료됨"))</f>
        <v>1</v>
      </c>
      <c r="D32" s="11" t="n">
        <f aca="false">IF(A32="","",COUNTIFS(대장!$U$5:$U$204,A32,대장!$S$5:$S$204,"⚠*"))</f>
        <v>2</v>
      </c>
    </row>
    <row r="33" customFormat="false" ht="15" hidden="false" customHeight="false" outlineLevel="0" collapsed="false">
      <c r="A33" s="10" t="s">
        <v>96</v>
      </c>
      <c r="B33" s="11" t="n">
        <f aca="false">IF(A33="","",COUNTIFS(대장!$U$5:$U$204,A33,대장!$Q$5:$Q$204,"만료임박"))</f>
        <v>0</v>
      </c>
      <c r="C33" s="11" t="n">
        <f aca="false">IF(A33="","",COUNTIFS(대장!$U$5:$U$204,A33,대장!$Q$5:$Q$204,"만료됨"))</f>
        <v>0</v>
      </c>
      <c r="D33" s="11" t="n">
        <f aca="false">IF(A33="","",COUNTIFS(대장!$U$5:$U$204,A33,대장!$S$5:$S$204,"⚠*"))</f>
        <v>0</v>
      </c>
    </row>
    <row r="34" customFormat="false" ht="15" hidden="false" customHeight="false" outlineLevel="0" collapsed="false">
      <c r="A34" s="10"/>
      <c r="B34" s="11" t="str">
        <f aca="false">IF(A34="","",COUNTIFS(대장!$U$5:$U$204,A34,대장!$Q$5:$Q$204,"만료임박"))</f>
        <v/>
      </c>
      <c r="C34" s="11" t="str">
        <f aca="false">IF(A34="","",COUNTIFS(대장!$U$5:$U$204,A34,대장!$Q$5:$Q$204,"만료됨"))</f>
        <v/>
      </c>
      <c r="D34" s="11" t="str">
        <f aca="false">IF(A34="","",COUNTIFS(대장!$U$5:$U$204,A34,대장!$S$5:$S$204,"⚠*"))</f>
        <v/>
      </c>
    </row>
    <row r="35" customFormat="false" ht="15" hidden="false" customHeight="false" outlineLevel="0" collapsed="false">
      <c r="A35" s="10"/>
      <c r="B35" s="11" t="str">
        <f aca="false">IF(A35="","",COUNTIFS(대장!$U$5:$U$204,A35,대장!$Q$5:$Q$204,"만료임박"))</f>
        <v/>
      </c>
      <c r="C35" s="11" t="str">
        <f aca="false">IF(A35="","",COUNTIFS(대장!$U$5:$U$204,A35,대장!$Q$5:$Q$204,"만료됨"))</f>
        <v/>
      </c>
      <c r="D35" s="11" t="str">
        <f aca="false">IF(A35="","",COUNTIFS(대장!$U$5:$U$204,A35,대장!$S$5:$S$204,"⚠*"))</f>
        <v/>
      </c>
    </row>
    <row r="36" customFormat="false" ht="15" hidden="false" customHeight="false" outlineLevel="0" collapsed="false">
      <c r="A36" s="10"/>
      <c r="B36" s="11" t="str">
        <f aca="false">IF(A36="","",COUNTIFS(대장!$U$5:$U$204,A36,대장!$Q$5:$Q$204,"만료임박"))</f>
        <v/>
      </c>
      <c r="C36" s="11" t="str">
        <f aca="false">IF(A36="","",COUNTIFS(대장!$U$5:$U$204,A36,대장!$Q$5:$Q$204,"만료됨"))</f>
        <v/>
      </c>
      <c r="D36" s="11" t="str">
        <f aca="false">IF(A36="","",COUNTIFS(대장!$U$5:$U$204,A36,대장!$S$5:$S$204,"⚠*"))</f>
        <v/>
      </c>
    </row>
    <row r="37" customFormat="false" ht="15" hidden="false" customHeight="false" outlineLevel="0" collapsed="false">
      <c r="A37" s="10"/>
      <c r="B37" s="11" t="str">
        <f aca="false">IF(A37="","",COUNTIFS(대장!$U$5:$U$204,A37,대장!$Q$5:$Q$204,"만료임박"))</f>
        <v/>
      </c>
      <c r="C37" s="11" t="str">
        <f aca="false">IF(A37="","",COUNTIFS(대장!$U$5:$U$204,A37,대장!$Q$5:$Q$204,"만료됨"))</f>
        <v/>
      </c>
      <c r="D37" s="11" t="str">
        <f aca="false">IF(A37="","",COUNTIFS(대장!$U$5:$U$204,A37,대장!$S$5:$S$204,"⚠*"))</f>
        <v/>
      </c>
    </row>
  </sheetData>
  <conditionalFormatting sqref="B7">
    <cfRule type="cellIs" priority="2" operator="greaterThan" aboveAverage="0" equalAverage="0" bottom="0" percent="0" rank="0" text="" dxfId="12">
      <formula>0</formula>
    </cfRule>
  </conditionalFormatting>
  <conditionalFormatting sqref="B11:B12">
    <cfRule type="cellIs" priority="3" operator="greaterThan" aboveAverage="0" equalAverage="0" bottom="0" percent="0" rank="0" text="" dxfId="12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3" min="3" style="0" width="34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44"/>
  </cols>
  <sheetData>
    <row r="1" customFormat="false" ht="19.4" hidden="false" customHeight="false" outlineLevel="0" collapsed="false">
      <c r="A1" s="35" t="s">
        <v>128</v>
      </c>
    </row>
    <row r="3" customFormat="false" ht="30" hidden="false" customHeight="true" outlineLevel="0" collapsed="false">
      <c r="A3" s="16" t="s">
        <v>129</v>
      </c>
      <c r="B3" s="16" t="s">
        <v>130</v>
      </c>
      <c r="C3" s="16" t="s">
        <v>131</v>
      </c>
      <c r="D3" s="16" t="s">
        <v>55</v>
      </c>
      <c r="E3" s="16" t="s">
        <v>132</v>
      </c>
      <c r="F3" s="16" t="s">
        <v>133</v>
      </c>
      <c r="G3" s="16" t="s">
        <v>134</v>
      </c>
      <c r="H3" s="16" t="s">
        <v>135</v>
      </c>
    </row>
    <row r="4" customFormat="false" ht="15" hidden="false" customHeight="false" outlineLevel="0" collapsed="false">
      <c r="A4" s="36" t="n">
        <v>46281</v>
      </c>
      <c r="B4" s="37" t="n">
        <v>1</v>
      </c>
      <c r="C4" s="11" t="str">
        <f aca="false">IF(B4="","",IFERROR(INDEX(대장!$E$5:$E$204,MATCH(B4,대장!$A$5:$A$204,0)),"번호 없음"))</f>
        <v>실손보험 갈아타기 전 확인할 3가지</v>
      </c>
      <c r="D4" s="38" t="s">
        <v>74</v>
      </c>
      <c r="E4" s="38" t="s">
        <v>136</v>
      </c>
      <c r="F4" s="37"/>
      <c r="G4" s="36"/>
      <c r="H4" s="38" t="s">
        <v>137</v>
      </c>
    </row>
    <row r="5" customFormat="false" ht="15" hidden="false" customHeight="false" outlineLevel="0" collapsed="false">
      <c r="A5" s="36" t="n">
        <v>46283</v>
      </c>
      <c r="B5" s="37" t="n">
        <v>2</v>
      </c>
      <c r="C5" s="11" t="str">
        <f aca="false">IF(B5="","",IFERROR(INDEX(대장!$E$5:$E$204,MATCH(B5,대장!$A$5:$A$204,0)),"번호 없음"))</f>
        <v>치아보험 실제 청구 사례 (영상)</v>
      </c>
      <c r="D5" s="38" t="s">
        <v>74</v>
      </c>
      <c r="E5" s="38" t="s">
        <v>138</v>
      </c>
      <c r="F5" s="37"/>
      <c r="G5" s="36"/>
      <c r="H5" s="38" t="s">
        <v>139</v>
      </c>
    </row>
    <row r="6" customFormat="false" ht="15" hidden="false" customHeight="false" outlineLevel="0" collapsed="false">
      <c r="A6" s="39"/>
      <c r="B6" s="10"/>
      <c r="C6" s="11" t="str">
        <f aca="false">IF(B6="","",IFERROR(INDEX(대장!$E$5:$E$204,MATCH(B6,대장!$A$5:$A$204,0)),"번호 없음"))</f>
        <v/>
      </c>
      <c r="D6" s="10"/>
      <c r="E6" s="40"/>
      <c r="F6" s="10"/>
      <c r="G6" s="39"/>
      <c r="H6" s="10"/>
    </row>
    <row r="7" customFormat="false" ht="15" hidden="false" customHeight="false" outlineLevel="0" collapsed="false">
      <c r="A7" s="39"/>
      <c r="B7" s="10"/>
      <c r="C7" s="11" t="str">
        <f aca="false">IF(B7="","",IFERROR(INDEX(대장!$E$5:$E$204,MATCH(B7,대장!$A$5:$A$204,0)),"번호 없음"))</f>
        <v/>
      </c>
      <c r="D7" s="10"/>
      <c r="E7" s="40"/>
      <c r="F7" s="10"/>
      <c r="G7" s="39"/>
      <c r="H7" s="10"/>
    </row>
    <row r="8" customFormat="false" ht="15" hidden="false" customHeight="false" outlineLevel="0" collapsed="false">
      <c r="A8" s="39"/>
      <c r="B8" s="10"/>
      <c r="C8" s="11" t="str">
        <f aca="false">IF(B8="","",IFERROR(INDEX(대장!$E$5:$E$204,MATCH(B8,대장!$A$5:$A$204,0)),"번호 없음"))</f>
        <v/>
      </c>
      <c r="D8" s="10"/>
      <c r="E8" s="40"/>
      <c r="F8" s="10"/>
      <c r="G8" s="39"/>
      <c r="H8" s="10"/>
    </row>
    <row r="9" customFormat="false" ht="15" hidden="false" customHeight="false" outlineLevel="0" collapsed="false">
      <c r="A9" s="39"/>
      <c r="B9" s="10"/>
      <c r="C9" s="11" t="str">
        <f aca="false">IF(B9="","",IFERROR(INDEX(대장!$E$5:$E$204,MATCH(B9,대장!$A$5:$A$204,0)),"번호 없음"))</f>
        <v/>
      </c>
      <c r="D9" s="10"/>
      <c r="E9" s="40"/>
      <c r="F9" s="10"/>
      <c r="G9" s="39"/>
      <c r="H9" s="10"/>
    </row>
    <row r="10" customFormat="false" ht="15" hidden="false" customHeight="false" outlineLevel="0" collapsed="false">
      <c r="A10" s="39"/>
      <c r="B10" s="10"/>
      <c r="C10" s="11" t="str">
        <f aca="false">IF(B10="","",IFERROR(INDEX(대장!$E$5:$E$204,MATCH(B10,대장!$A$5:$A$204,0)),"번호 없음"))</f>
        <v/>
      </c>
      <c r="D10" s="10"/>
      <c r="E10" s="40"/>
      <c r="F10" s="10"/>
      <c r="G10" s="39"/>
      <c r="H10" s="10"/>
    </row>
    <row r="11" customFormat="false" ht="15" hidden="false" customHeight="false" outlineLevel="0" collapsed="false">
      <c r="A11" s="39"/>
      <c r="B11" s="10"/>
      <c r="C11" s="11" t="str">
        <f aca="false">IF(B11="","",IFERROR(INDEX(대장!$E$5:$E$204,MATCH(B11,대장!$A$5:$A$204,0)),"번호 없음"))</f>
        <v/>
      </c>
      <c r="D11" s="10"/>
      <c r="E11" s="40"/>
      <c r="F11" s="10"/>
      <c r="G11" s="39"/>
      <c r="H11" s="10"/>
    </row>
    <row r="12" customFormat="false" ht="15" hidden="false" customHeight="false" outlineLevel="0" collapsed="false">
      <c r="A12" s="39"/>
      <c r="B12" s="10"/>
      <c r="C12" s="11" t="str">
        <f aca="false">IF(B12="","",IFERROR(INDEX(대장!$E$5:$E$204,MATCH(B12,대장!$A$5:$A$204,0)),"번호 없음"))</f>
        <v/>
      </c>
      <c r="D12" s="10"/>
      <c r="E12" s="40"/>
      <c r="F12" s="10"/>
      <c r="G12" s="39"/>
      <c r="H12" s="10"/>
    </row>
    <row r="13" customFormat="false" ht="15" hidden="false" customHeight="false" outlineLevel="0" collapsed="false">
      <c r="A13" s="39"/>
      <c r="B13" s="10"/>
      <c r="C13" s="11" t="str">
        <f aca="false">IF(B13="","",IFERROR(INDEX(대장!$E$5:$E$204,MATCH(B13,대장!$A$5:$A$204,0)),"번호 없음"))</f>
        <v/>
      </c>
      <c r="D13" s="10"/>
      <c r="E13" s="40"/>
      <c r="F13" s="10"/>
      <c r="G13" s="39"/>
      <c r="H13" s="10"/>
    </row>
    <row r="14" customFormat="false" ht="15" hidden="false" customHeight="false" outlineLevel="0" collapsed="false">
      <c r="A14" s="39"/>
      <c r="B14" s="10"/>
      <c r="C14" s="11" t="str">
        <f aca="false">IF(B14="","",IFERROR(INDEX(대장!$E$5:$E$204,MATCH(B14,대장!$A$5:$A$204,0)),"번호 없음"))</f>
        <v/>
      </c>
      <c r="D14" s="10"/>
      <c r="E14" s="40"/>
      <c r="F14" s="10"/>
      <c r="G14" s="39"/>
      <c r="H14" s="10"/>
    </row>
    <row r="15" customFormat="false" ht="15" hidden="false" customHeight="false" outlineLevel="0" collapsed="false">
      <c r="A15" s="39"/>
      <c r="B15" s="10"/>
      <c r="C15" s="11" t="str">
        <f aca="false">IF(B15="","",IFERROR(INDEX(대장!$E$5:$E$204,MATCH(B15,대장!$A$5:$A$204,0)),"번호 없음"))</f>
        <v/>
      </c>
      <c r="D15" s="10"/>
      <c r="E15" s="40"/>
      <c r="F15" s="10"/>
      <c r="G15" s="39"/>
      <c r="H15" s="10"/>
    </row>
    <row r="16" customFormat="false" ht="15" hidden="false" customHeight="false" outlineLevel="0" collapsed="false">
      <c r="A16" s="39"/>
      <c r="B16" s="10"/>
      <c r="C16" s="11" t="str">
        <f aca="false">IF(B16="","",IFERROR(INDEX(대장!$E$5:$E$204,MATCH(B16,대장!$A$5:$A$204,0)),"번호 없음"))</f>
        <v/>
      </c>
      <c r="D16" s="10"/>
      <c r="E16" s="40"/>
      <c r="F16" s="10"/>
      <c r="G16" s="39"/>
      <c r="H16" s="10"/>
    </row>
    <row r="17" customFormat="false" ht="15" hidden="false" customHeight="false" outlineLevel="0" collapsed="false">
      <c r="A17" s="39"/>
      <c r="B17" s="10"/>
      <c r="C17" s="11" t="str">
        <f aca="false">IF(B17="","",IFERROR(INDEX(대장!$E$5:$E$204,MATCH(B17,대장!$A$5:$A$204,0)),"번호 없음"))</f>
        <v/>
      </c>
      <c r="D17" s="10"/>
      <c r="E17" s="40"/>
      <c r="F17" s="10"/>
      <c r="G17" s="39"/>
      <c r="H17" s="10"/>
    </row>
    <row r="18" customFormat="false" ht="15" hidden="false" customHeight="false" outlineLevel="0" collapsed="false">
      <c r="A18" s="39"/>
      <c r="B18" s="10"/>
      <c r="C18" s="11" t="str">
        <f aca="false">IF(B18="","",IFERROR(INDEX(대장!$E$5:$E$204,MATCH(B18,대장!$A$5:$A$204,0)),"번호 없음"))</f>
        <v/>
      </c>
      <c r="D18" s="10"/>
      <c r="E18" s="40"/>
      <c r="F18" s="10"/>
      <c r="G18" s="39"/>
      <c r="H18" s="10"/>
    </row>
    <row r="19" customFormat="false" ht="15" hidden="false" customHeight="false" outlineLevel="0" collapsed="false">
      <c r="A19" s="39"/>
      <c r="B19" s="10"/>
      <c r="C19" s="11" t="str">
        <f aca="false">IF(B19="","",IFERROR(INDEX(대장!$E$5:$E$204,MATCH(B19,대장!$A$5:$A$204,0)),"번호 없음"))</f>
        <v/>
      </c>
      <c r="D19" s="10"/>
      <c r="E19" s="40"/>
      <c r="F19" s="10"/>
      <c r="G19" s="39"/>
      <c r="H19" s="10"/>
    </row>
    <row r="20" customFormat="false" ht="15" hidden="false" customHeight="false" outlineLevel="0" collapsed="false">
      <c r="A20" s="39"/>
      <c r="B20" s="10"/>
      <c r="C20" s="11" t="str">
        <f aca="false">IF(B20="","",IFERROR(INDEX(대장!$E$5:$E$204,MATCH(B20,대장!$A$5:$A$204,0)),"번호 없음"))</f>
        <v/>
      </c>
      <c r="D20" s="10"/>
      <c r="E20" s="40"/>
      <c r="F20" s="10"/>
      <c r="G20" s="39"/>
      <c r="H20" s="10"/>
    </row>
    <row r="21" customFormat="false" ht="15" hidden="false" customHeight="false" outlineLevel="0" collapsed="false">
      <c r="A21" s="39"/>
      <c r="B21" s="10"/>
      <c r="C21" s="11" t="str">
        <f aca="false">IF(B21="","",IFERROR(INDEX(대장!$E$5:$E$204,MATCH(B21,대장!$A$5:$A$204,0)),"번호 없음"))</f>
        <v/>
      </c>
      <c r="D21" s="10"/>
      <c r="E21" s="40"/>
      <c r="F21" s="10"/>
      <c r="G21" s="39"/>
      <c r="H21" s="10"/>
    </row>
    <row r="22" customFormat="false" ht="15" hidden="false" customHeight="false" outlineLevel="0" collapsed="false">
      <c r="A22" s="39"/>
      <c r="B22" s="10"/>
      <c r="C22" s="11" t="str">
        <f aca="false">IF(B22="","",IFERROR(INDEX(대장!$E$5:$E$204,MATCH(B22,대장!$A$5:$A$204,0)),"번호 없음"))</f>
        <v/>
      </c>
      <c r="D22" s="10"/>
      <c r="E22" s="40"/>
      <c r="F22" s="10"/>
      <c r="G22" s="39"/>
      <c r="H22" s="10"/>
    </row>
    <row r="23" customFormat="false" ht="15" hidden="false" customHeight="false" outlineLevel="0" collapsed="false">
      <c r="A23" s="39"/>
      <c r="B23" s="10"/>
      <c r="C23" s="11" t="str">
        <f aca="false">IF(B23="","",IFERROR(INDEX(대장!$E$5:$E$204,MATCH(B23,대장!$A$5:$A$204,0)),"번호 없음"))</f>
        <v/>
      </c>
      <c r="D23" s="10"/>
      <c r="E23" s="40"/>
      <c r="F23" s="10"/>
      <c r="G23" s="39"/>
      <c r="H23" s="10"/>
    </row>
    <row r="24" customFormat="false" ht="15" hidden="false" customHeight="false" outlineLevel="0" collapsed="false">
      <c r="A24" s="39"/>
      <c r="B24" s="10"/>
      <c r="C24" s="11" t="str">
        <f aca="false">IF(B24="","",IFERROR(INDEX(대장!$E$5:$E$204,MATCH(B24,대장!$A$5:$A$204,0)),"번호 없음"))</f>
        <v/>
      </c>
      <c r="D24" s="10"/>
      <c r="E24" s="40"/>
      <c r="F24" s="10"/>
      <c r="G24" s="39"/>
      <c r="H24" s="10"/>
    </row>
    <row r="25" customFormat="false" ht="15" hidden="false" customHeight="false" outlineLevel="0" collapsed="false">
      <c r="A25" s="39"/>
      <c r="B25" s="10"/>
      <c r="C25" s="11" t="str">
        <f aca="false">IF(B25="","",IFERROR(INDEX(대장!$E$5:$E$204,MATCH(B25,대장!$A$5:$A$204,0)),"번호 없음"))</f>
        <v/>
      </c>
      <c r="D25" s="10"/>
      <c r="E25" s="40"/>
      <c r="F25" s="10"/>
      <c r="G25" s="39"/>
      <c r="H25" s="10"/>
    </row>
    <row r="26" customFormat="false" ht="15" hidden="false" customHeight="false" outlineLevel="0" collapsed="false">
      <c r="A26" s="39"/>
      <c r="B26" s="10"/>
      <c r="C26" s="11" t="str">
        <f aca="false">IF(B26="","",IFERROR(INDEX(대장!$E$5:$E$204,MATCH(B26,대장!$A$5:$A$204,0)),"번호 없음"))</f>
        <v/>
      </c>
      <c r="D26" s="10"/>
      <c r="E26" s="40"/>
      <c r="F26" s="10"/>
      <c r="G26" s="39"/>
      <c r="H26" s="10"/>
    </row>
    <row r="27" customFormat="false" ht="15" hidden="false" customHeight="false" outlineLevel="0" collapsed="false">
      <c r="A27" s="39"/>
      <c r="B27" s="10"/>
      <c r="C27" s="11" t="str">
        <f aca="false">IF(B27="","",IFERROR(INDEX(대장!$E$5:$E$204,MATCH(B27,대장!$A$5:$A$204,0)),"번호 없음"))</f>
        <v/>
      </c>
      <c r="D27" s="10"/>
      <c r="E27" s="40"/>
      <c r="F27" s="10"/>
      <c r="G27" s="39"/>
      <c r="H27" s="10"/>
    </row>
    <row r="28" customFormat="false" ht="15" hidden="false" customHeight="false" outlineLevel="0" collapsed="false">
      <c r="A28" s="39"/>
      <c r="B28" s="10"/>
      <c r="C28" s="11" t="str">
        <f aca="false">IF(B28="","",IFERROR(INDEX(대장!$E$5:$E$204,MATCH(B28,대장!$A$5:$A$204,0)),"번호 없음"))</f>
        <v/>
      </c>
      <c r="D28" s="10"/>
      <c r="E28" s="40"/>
      <c r="F28" s="10"/>
      <c r="G28" s="39"/>
      <c r="H28" s="10"/>
    </row>
    <row r="29" customFormat="false" ht="15" hidden="false" customHeight="false" outlineLevel="0" collapsed="false">
      <c r="A29" s="39"/>
      <c r="B29" s="10"/>
      <c r="C29" s="11" t="str">
        <f aca="false">IF(B29="","",IFERROR(INDEX(대장!$E$5:$E$204,MATCH(B29,대장!$A$5:$A$204,0)),"번호 없음"))</f>
        <v/>
      </c>
      <c r="D29" s="10"/>
      <c r="E29" s="40"/>
      <c r="F29" s="10"/>
      <c r="G29" s="39"/>
      <c r="H29" s="10"/>
    </row>
    <row r="30" customFormat="false" ht="15" hidden="false" customHeight="false" outlineLevel="0" collapsed="false">
      <c r="A30" s="39"/>
      <c r="B30" s="10"/>
      <c r="C30" s="11" t="str">
        <f aca="false">IF(B30="","",IFERROR(INDEX(대장!$E$5:$E$204,MATCH(B30,대장!$A$5:$A$204,0)),"번호 없음"))</f>
        <v/>
      </c>
      <c r="D30" s="10"/>
      <c r="E30" s="40"/>
      <c r="F30" s="10"/>
      <c r="G30" s="39"/>
      <c r="H30" s="10"/>
    </row>
    <row r="31" customFormat="false" ht="15" hidden="false" customHeight="false" outlineLevel="0" collapsed="false">
      <c r="A31" s="39"/>
      <c r="B31" s="10"/>
      <c r="C31" s="11" t="str">
        <f aca="false">IF(B31="","",IFERROR(INDEX(대장!$E$5:$E$204,MATCH(B31,대장!$A$5:$A$204,0)),"번호 없음"))</f>
        <v/>
      </c>
      <c r="D31" s="10"/>
      <c r="E31" s="40"/>
      <c r="F31" s="10"/>
      <c r="G31" s="39"/>
      <c r="H31" s="10"/>
    </row>
    <row r="32" customFormat="false" ht="15" hidden="false" customHeight="false" outlineLevel="0" collapsed="false">
      <c r="A32" s="39"/>
      <c r="B32" s="10"/>
      <c r="C32" s="11" t="str">
        <f aca="false">IF(B32="","",IFERROR(INDEX(대장!$E$5:$E$204,MATCH(B32,대장!$A$5:$A$204,0)),"번호 없음"))</f>
        <v/>
      </c>
      <c r="D32" s="10"/>
      <c r="E32" s="40"/>
      <c r="F32" s="10"/>
      <c r="G32" s="39"/>
      <c r="H32" s="10"/>
    </row>
    <row r="33" customFormat="false" ht="15" hidden="false" customHeight="false" outlineLevel="0" collapsed="false">
      <c r="A33" s="39"/>
      <c r="B33" s="10"/>
      <c r="C33" s="11" t="str">
        <f aca="false">IF(B33="","",IFERROR(INDEX(대장!$E$5:$E$204,MATCH(B33,대장!$A$5:$A$204,0)),"번호 없음"))</f>
        <v/>
      </c>
      <c r="D33" s="10"/>
      <c r="E33" s="40"/>
      <c r="F33" s="10"/>
      <c r="G33" s="39"/>
      <c r="H33" s="10"/>
    </row>
    <row r="34" customFormat="false" ht="15" hidden="false" customHeight="false" outlineLevel="0" collapsed="false">
      <c r="A34" s="39"/>
      <c r="B34" s="10"/>
      <c r="C34" s="11" t="str">
        <f aca="false">IF(B34="","",IFERROR(INDEX(대장!$E$5:$E$204,MATCH(B34,대장!$A$5:$A$204,0)),"번호 없음"))</f>
        <v/>
      </c>
      <c r="D34" s="10"/>
      <c r="E34" s="40"/>
      <c r="F34" s="10"/>
      <c r="G34" s="39"/>
      <c r="H34" s="10"/>
    </row>
    <row r="35" customFormat="false" ht="15" hidden="false" customHeight="false" outlineLevel="0" collapsed="false">
      <c r="A35" s="39"/>
      <c r="B35" s="10"/>
      <c r="C35" s="11" t="str">
        <f aca="false">IF(B35="","",IFERROR(INDEX(대장!$E$5:$E$204,MATCH(B35,대장!$A$5:$A$204,0)),"번호 없음"))</f>
        <v/>
      </c>
      <c r="D35" s="10"/>
      <c r="E35" s="40"/>
      <c r="F35" s="10"/>
      <c r="G35" s="39"/>
      <c r="H35" s="10"/>
    </row>
    <row r="36" customFormat="false" ht="15" hidden="false" customHeight="false" outlineLevel="0" collapsed="false">
      <c r="A36" s="39"/>
      <c r="B36" s="10"/>
      <c r="C36" s="11" t="str">
        <f aca="false">IF(B36="","",IFERROR(INDEX(대장!$E$5:$E$204,MATCH(B36,대장!$A$5:$A$204,0)),"번호 없음"))</f>
        <v/>
      </c>
      <c r="D36" s="10"/>
      <c r="E36" s="40"/>
      <c r="F36" s="10"/>
      <c r="G36" s="39"/>
      <c r="H36" s="10"/>
    </row>
    <row r="37" customFormat="false" ht="15" hidden="false" customHeight="false" outlineLevel="0" collapsed="false">
      <c r="A37" s="39"/>
      <c r="B37" s="10"/>
      <c r="C37" s="11" t="str">
        <f aca="false">IF(B37="","",IFERROR(INDEX(대장!$E$5:$E$204,MATCH(B37,대장!$A$5:$A$204,0)),"번호 없음"))</f>
        <v/>
      </c>
      <c r="D37" s="10"/>
      <c r="E37" s="40"/>
      <c r="F37" s="10"/>
      <c r="G37" s="39"/>
      <c r="H37" s="10"/>
    </row>
    <row r="38" customFormat="false" ht="15" hidden="false" customHeight="false" outlineLevel="0" collapsed="false">
      <c r="A38" s="39"/>
      <c r="B38" s="10"/>
      <c r="C38" s="11" t="str">
        <f aca="false">IF(B38="","",IFERROR(INDEX(대장!$E$5:$E$204,MATCH(B38,대장!$A$5:$A$204,0)),"번호 없음"))</f>
        <v/>
      </c>
      <c r="D38" s="10"/>
      <c r="E38" s="40"/>
      <c r="F38" s="10"/>
      <c r="G38" s="39"/>
      <c r="H38" s="10"/>
    </row>
    <row r="39" customFormat="false" ht="15" hidden="false" customHeight="false" outlineLevel="0" collapsed="false">
      <c r="A39" s="39"/>
      <c r="B39" s="10"/>
      <c r="C39" s="11" t="str">
        <f aca="false">IF(B39="","",IFERROR(INDEX(대장!$E$5:$E$204,MATCH(B39,대장!$A$5:$A$204,0)),"번호 없음"))</f>
        <v/>
      </c>
      <c r="D39" s="10"/>
      <c r="E39" s="40"/>
      <c r="F39" s="10"/>
      <c r="G39" s="39"/>
      <c r="H39" s="10"/>
    </row>
    <row r="40" customFormat="false" ht="15" hidden="false" customHeight="false" outlineLevel="0" collapsed="false">
      <c r="A40" s="39"/>
      <c r="B40" s="10"/>
      <c r="C40" s="11" t="str">
        <f aca="false">IF(B40="","",IFERROR(INDEX(대장!$E$5:$E$204,MATCH(B40,대장!$A$5:$A$204,0)),"번호 없음"))</f>
        <v/>
      </c>
      <c r="D40" s="10"/>
      <c r="E40" s="40"/>
      <c r="F40" s="10"/>
      <c r="G40" s="39"/>
      <c r="H40" s="10"/>
    </row>
    <row r="41" customFormat="false" ht="15" hidden="false" customHeight="false" outlineLevel="0" collapsed="false">
      <c r="A41" s="39"/>
      <c r="B41" s="10"/>
      <c r="C41" s="11" t="str">
        <f aca="false">IF(B41="","",IFERROR(INDEX(대장!$E$5:$E$204,MATCH(B41,대장!$A$5:$A$204,0)),"번호 없음"))</f>
        <v/>
      </c>
      <c r="D41" s="10"/>
      <c r="E41" s="40"/>
      <c r="F41" s="10"/>
      <c r="G41" s="39"/>
      <c r="H41" s="10"/>
    </row>
    <row r="42" customFormat="false" ht="15" hidden="false" customHeight="false" outlineLevel="0" collapsed="false">
      <c r="A42" s="39"/>
      <c r="B42" s="10"/>
      <c r="C42" s="11" t="str">
        <f aca="false">IF(B42="","",IFERROR(INDEX(대장!$E$5:$E$204,MATCH(B42,대장!$A$5:$A$204,0)),"번호 없음"))</f>
        <v/>
      </c>
      <c r="D42" s="10"/>
      <c r="E42" s="40"/>
      <c r="F42" s="10"/>
      <c r="G42" s="39"/>
      <c r="H42" s="10"/>
    </row>
    <row r="43" customFormat="false" ht="15" hidden="false" customHeight="false" outlineLevel="0" collapsed="false">
      <c r="A43" s="39"/>
      <c r="B43" s="10"/>
      <c r="C43" s="11" t="str">
        <f aca="false">IF(B43="","",IFERROR(INDEX(대장!$E$5:$E$204,MATCH(B43,대장!$A$5:$A$204,0)),"번호 없음"))</f>
        <v/>
      </c>
      <c r="D43" s="10"/>
      <c r="E43" s="40"/>
      <c r="F43" s="10"/>
      <c r="G43" s="39"/>
      <c r="H43" s="10"/>
    </row>
    <row r="44" customFormat="false" ht="15" hidden="false" customHeight="false" outlineLevel="0" collapsed="false">
      <c r="A44" s="39"/>
      <c r="B44" s="10"/>
      <c r="C44" s="11" t="str">
        <f aca="false">IF(B44="","",IFERROR(INDEX(대장!$E$5:$E$204,MATCH(B44,대장!$A$5:$A$204,0)),"번호 없음"))</f>
        <v/>
      </c>
      <c r="D44" s="10"/>
      <c r="E44" s="40"/>
      <c r="F44" s="10"/>
      <c r="G44" s="39"/>
      <c r="H44" s="10"/>
    </row>
    <row r="45" customFormat="false" ht="15" hidden="false" customHeight="false" outlineLevel="0" collapsed="false">
      <c r="A45" s="39"/>
      <c r="B45" s="10"/>
      <c r="C45" s="11" t="str">
        <f aca="false">IF(B45="","",IFERROR(INDEX(대장!$E$5:$E$204,MATCH(B45,대장!$A$5:$A$204,0)),"번호 없음"))</f>
        <v/>
      </c>
      <c r="D45" s="10"/>
      <c r="E45" s="40"/>
      <c r="F45" s="10"/>
      <c r="G45" s="39"/>
      <c r="H45" s="10"/>
    </row>
    <row r="46" customFormat="false" ht="15" hidden="false" customHeight="false" outlineLevel="0" collapsed="false">
      <c r="A46" s="39"/>
      <c r="B46" s="10"/>
      <c r="C46" s="11" t="str">
        <f aca="false">IF(B46="","",IFERROR(INDEX(대장!$E$5:$E$204,MATCH(B46,대장!$A$5:$A$204,0)),"번호 없음"))</f>
        <v/>
      </c>
      <c r="D46" s="10"/>
      <c r="E46" s="40"/>
      <c r="F46" s="10"/>
      <c r="G46" s="39"/>
      <c r="H46" s="10"/>
    </row>
    <row r="47" customFormat="false" ht="15" hidden="false" customHeight="false" outlineLevel="0" collapsed="false">
      <c r="A47" s="39"/>
      <c r="B47" s="10"/>
      <c r="C47" s="11" t="str">
        <f aca="false">IF(B47="","",IFERROR(INDEX(대장!$E$5:$E$204,MATCH(B47,대장!$A$5:$A$204,0)),"번호 없음"))</f>
        <v/>
      </c>
      <c r="D47" s="10"/>
      <c r="E47" s="40"/>
      <c r="F47" s="10"/>
      <c r="G47" s="39"/>
      <c r="H47" s="10"/>
    </row>
    <row r="48" customFormat="false" ht="15" hidden="false" customHeight="false" outlineLevel="0" collapsed="false">
      <c r="A48" s="39"/>
      <c r="B48" s="10"/>
      <c r="C48" s="11" t="str">
        <f aca="false">IF(B48="","",IFERROR(INDEX(대장!$E$5:$E$204,MATCH(B48,대장!$A$5:$A$204,0)),"번호 없음"))</f>
        <v/>
      </c>
      <c r="D48" s="10"/>
      <c r="E48" s="40"/>
      <c r="F48" s="10"/>
      <c r="G48" s="39"/>
      <c r="H48" s="10"/>
    </row>
    <row r="49" customFormat="false" ht="15" hidden="false" customHeight="false" outlineLevel="0" collapsed="false">
      <c r="A49" s="39"/>
      <c r="B49" s="10"/>
      <c r="C49" s="11" t="str">
        <f aca="false">IF(B49="","",IFERROR(INDEX(대장!$E$5:$E$204,MATCH(B49,대장!$A$5:$A$204,0)),"번호 없음"))</f>
        <v/>
      </c>
      <c r="D49" s="10"/>
      <c r="E49" s="40"/>
      <c r="F49" s="10"/>
      <c r="G49" s="39"/>
      <c r="H49" s="10"/>
    </row>
    <row r="50" customFormat="false" ht="15" hidden="false" customHeight="false" outlineLevel="0" collapsed="false">
      <c r="A50" s="39"/>
      <c r="B50" s="10"/>
      <c r="C50" s="11" t="str">
        <f aca="false">IF(B50="","",IFERROR(INDEX(대장!$E$5:$E$204,MATCH(B50,대장!$A$5:$A$204,0)),"번호 없음"))</f>
        <v/>
      </c>
      <c r="D50" s="10"/>
      <c r="E50" s="40"/>
      <c r="F50" s="10"/>
      <c r="G50" s="39"/>
      <c r="H50" s="10"/>
    </row>
    <row r="51" customFormat="false" ht="15" hidden="false" customHeight="false" outlineLevel="0" collapsed="false">
      <c r="A51" s="39"/>
      <c r="B51" s="10"/>
      <c r="C51" s="11" t="str">
        <f aca="false">IF(B51="","",IFERROR(INDEX(대장!$E$5:$E$204,MATCH(B51,대장!$A$5:$A$204,0)),"번호 없음"))</f>
        <v/>
      </c>
      <c r="D51" s="10"/>
      <c r="E51" s="40"/>
      <c r="F51" s="10"/>
      <c r="G51" s="39"/>
      <c r="H51" s="10"/>
    </row>
    <row r="52" customFormat="false" ht="15" hidden="false" customHeight="false" outlineLevel="0" collapsed="false">
      <c r="A52" s="39"/>
      <c r="B52" s="10"/>
      <c r="C52" s="11" t="str">
        <f aca="false">IF(B52="","",IFERROR(INDEX(대장!$E$5:$E$204,MATCH(B52,대장!$A$5:$A$204,0)),"번호 없음"))</f>
        <v/>
      </c>
      <c r="D52" s="10"/>
      <c r="E52" s="40"/>
      <c r="F52" s="10"/>
      <c r="G52" s="39"/>
      <c r="H52" s="10"/>
    </row>
    <row r="53" customFormat="false" ht="15" hidden="false" customHeight="false" outlineLevel="0" collapsed="false">
      <c r="A53" s="39"/>
      <c r="B53" s="10"/>
      <c r="C53" s="11" t="str">
        <f aca="false">IF(B53="","",IFERROR(INDEX(대장!$E$5:$E$204,MATCH(B53,대장!$A$5:$A$204,0)),"번호 없음"))</f>
        <v/>
      </c>
      <c r="D53" s="10"/>
      <c r="E53" s="40"/>
      <c r="F53" s="10"/>
      <c r="G53" s="39"/>
      <c r="H53" s="10"/>
    </row>
    <row r="54" customFormat="false" ht="15" hidden="false" customHeight="false" outlineLevel="0" collapsed="false">
      <c r="A54" s="39"/>
      <c r="B54" s="10"/>
      <c r="C54" s="11" t="str">
        <f aca="false">IF(B54="","",IFERROR(INDEX(대장!$E$5:$E$204,MATCH(B54,대장!$A$5:$A$204,0)),"번호 없음"))</f>
        <v/>
      </c>
      <c r="D54" s="10"/>
      <c r="E54" s="40"/>
      <c r="F54" s="10"/>
      <c r="G54" s="39"/>
      <c r="H54" s="10"/>
    </row>
    <row r="55" customFormat="false" ht="15" hidden="false" customHeight="false" outlineLevel="0" collapsed="false">
      <c r="A55" s="39"/>
      <c r="B55" s="10"/>
      <c r="C55" s="11" t="str">
        <f aca="false">IF(B55="","",IFERROR(INDEX(대장!$E$5:$E$204,MATCH(B55,대장!$A$5:$A$204,0)),"번호 없음"))</f>
        <v/>
      </c>
      <c r="D55" s="10"/>
      <c r="E55" s="40"/>
      <c r="F55" s="10"/>
      <c r="G55" s="39"/>
      <c r="H55" s="10"/>
    </row>
    <row r="56" customFormat="false" ht="15" hidden="false" customHeight="false" outlineLevel="0" collapsed="false">
      <c r="A56" s="39"/>
      <c r="B56" s="10"/>
      <c r="C56" s="11" t="str">
        <f aca="false">IF(B56="","",IFERROR(INDEX(대장!$E$5:$E$204,MATCH(B56,대장!$A$5:$A$204,0)),"번호 없음"))</f>
        <v/>
      </c>
      <c r="D56" s="10"/>
      <c r="E56" s="40"/>
      <c r="F56" s="10"/>
      <c r="G56" s="39"/>
      <c r="H56" s="10"/>
    </row>
    <row r="57" customFormat="false" ht="15" hidden="false" customHeight="false" outlineLevel="0" collapsed="false">
      <c r="A57" s="39"/>
      <c r="B57" s="10"/>
      <c r="C57" s="11" t="str">
        <f aca="false">IF(B57="","",IFERROR(INDEX(대장!$E$5:$E$204,MATCH(B57,대장!$A$5:$A$204,0)),"번호 없음"))</f>
        <v/>
      </c>
      <c r="D57" s="10"/>
      <c r="E57" s="40"/>
      <c r="F57" s="10"/>
      <c r="G57" s="39"/>
      <c r="H57" s="10"/>
    </row>
    <row r="58" customFormat="false" ht="15" hidden="false" customHeight="false" outlineLevel="0" collapsed="false">
      <c r="A58" s="39"/>
      <c r="B58" s="10"/>
      <c r="C58" s="11" t="str">
        <f aca="false">IF(B58="","",IFERROR(INDEX(대장!$E$5:$E$204,MATCH(B58,대장!$A$5:$A$204,0)),"번호 없음"))</f>
        <v/>
      </c>
      <c r="D58" s="10"/>
      <c r="E58" s="40"/>
      <c r="F58" s="10"/>
      <c r="G58" s="39"/>
      <c r="H58" s="10"/>
    </row>
    <row r="59" customFormat="false" ht="15" hidden="false" customHeight="false" outlineLevel="0" collapsed="false">
      <c r="A59" s="39"/>
      <c r="B59" s="10"/>
      <c r="C59" s="11" t="str">
        <f aca="false">IF(B59="","",IFERROR(INDEX(대장!$E$5:$E$204,MATCH(B59,대장!$A$5:$A$204,0)),"번호 없음"))</f>
        <v/>
      </c>
      <c r="D59" s="10"/>
      <c r="E59" s="40"/>
      <c r="F59" s="10"/>
      <c r="G59" s="39"/>
      <c r="H59" s="10"/>
    </row>
    <row r="60" customFormat="false" ht="15" hidden="false" customHeight="false" outlineLevel="0" collapsed="false">
      <c r="A60" s="39"/>
      <c r="B60" s="10"/>
      <c r="C60" s="11" t="str">
        <f aca="false">IF(B60="","",IFERROR(INDEX(대장!$E$5:$E$204,MATCH(B60,대장!$A$5:$A$204,0)),"번호 없음"))</f>
        <v/>
      </c>
      <c r="D60" s="10"/>
      <c r="E60" s="40"/>
      <c r="F60" s="10"/>
      <c r="G60" s="39"/>
      <c r="H60" s="10"/>
    </row>
    <row r="61" customFormat="false" ht="15" hidden="false" customHeight="false" outlineLevel="0" collapsed="false">
      <c r="A61" s="39"/>
      <c r="B61" s="10"/>
      <c r="C61" s="11" t="str">
        <f aca="false">IF(B61="","",IFERROR(INDEX(대장!$E$5:$E$204,MATCH(B61,대장!$A$5:$A$204,0)),"번호 없음"))</f>
        <v/>
      </c>
      <c r="D61" s="10"/>
      <c r="E61" s="40"/>
      <c r="F61" s="10"/>
      <c r="G61" s="39"/>
      <c r="H61" s="10"/>
    </row>
    <row r="62" customFormat="false" ht="15" hidden="false" customHeight="false" outlineLevel="0" collapsed="false">
      <c r="A62" s="39"/>
      <c r="B62" s="10"/>
      <c r="C62" s="11" t="str">
        <f aca="false">IF(B62="","",IFERROR(INDEX(대장!$E$5:$E$204,MATCH(B62,대장!$A$5:$A$204,0)),"번호 없음"))</f>
        <v/>
      </c>
      <c r="D62" s="10"/>
      <c r="E62" s="40"/>
      <c r="F62" s="10"/>
      <c r="G62" s="39"/>
      <c r="H62" s="10"/>
    </row>
    <row r="63" customFormat="false" ht="15" hidden="false" customHeight="false" outlineLevel="0" collapsed="false">
      <c r="A63" s="39"/>
      <c r="B63" s="10"/>
      <c r="C63" s="11" t="str">
        <f aca="false">IF(B63="","",IFERROR(INDEX(대장!$E$5:$E$204,MATCH(B63,대장!$A$5:$A$204,0)),"번호 없음"))</f>
        <v/>
      </c>
      <c r="D63" s="10"/>
      <c r="E63" s="40"/>
      <c r="F63" s="10"/>
      <c r="G63" s="39"/>
      <c r="H63" s="10"/>
    </row>
    <row r="64" customFormat="false" ht="15" hidden="false" customHeight="false" outlineLevel="0" collapsed="false">
      <c r="A64" s="39"/>
      <c r="B64" s="10"/>
      <c r="C64" s="11" t="str">
        <f aca="false">IF(B64="","",IFERROR(INDEX(대장!$E$5:$E$204,MATCH(B64,대장!$A$5:$A$204,0)),"번호 없음"))</f>
        <v/>
      </c>
      <c r="D64" s="10"/>
      <c r="E64" s="40"/>
      <c r="F64" s="10"/>
      <c r="G64" s="39"/>
      <c r="H64" s="10"/>
    </row>
    <row r="65" customFormat="false" ht="15" hidden="false" customHeight="false" outlineLevel="0" collapsed="false">
      <c r="A65" s="39"/>
      <c r="B65" s="10"/>
      <c r="C65" s="11" t="str">
        <f aca="false">IF(B65="","",IFERROR(INDEX(대장!$E$5:$E$204,MATCH(B65,대장!$A$5:$A$204,0)),"번호 없음"))</f>
        <v/>
      </c>
      <c r="D65" s="10"/>
      <c r="E65" s="40"/>
      <c r="F65" s="10"/>
      <c r="G65" s="39"/>
      <c r="H65" s="10"/>
    </row>
    <row r="66" customFormat="false" ht="15" hidden="false" customHeight="false" outlineLevel="0" collapsed="false">
      <c r="A66" s="39"/>
      <c r="B66" s="10"/>
      <c r="C66" s="11" t="str">
        <f aca="false">IF(B66="","",IFERROR(INDEX(대장!$E$5:$E$204,MATCH(B66,대장!$A$5:$A$204,0)),"번호 없음"))</f>
        <v/>
      </c>
      <c r="D66" s="10"/>
      <c r="E66" s="40"/>
      <c r="F66" s="10"/>
      <c r="G66" s="39"/>
      <c r="H66" s="10"/>
    </row>
    <row r="67" customFormat="false" ht="15" hidden="false" customHeight="false" outlineLevel="0" collapsed="false">
      <c r="A67" s="39"/>
      <c r="B67" s="10"/>
      <c r="C67" s="11" t="str">
        <f aca="false">IF(B67="","",IFERROR(INDEX(대장!$E$5:$E$204,MATCH(B67,대장!$A$5:$A$204,0)),"번호 없음"))</f>
        <v/>
      </c>
      <c r="D67" s="10"/>
      <c r="E67" s="40"/>
      <c r="F67" s="10"/>
      <c r="G67" s="39"/>
      <c r="H67" s="10"/>
    </row>
    <row r="68" customFormat="false" ht="15" hidden="false" customHeight="false" outlineLevel="0" collapsed="false">
      <c r="A68" s="39"/>
      <c r="B68" s="10"/>
      <c r="C68" s="11" t="str">
        <f aca="false">IF(B68="","",IFERROR(INDEX(대장!$E$5:$E$204,MATCH(B68,대장!$A$5:$A$204,0)),"번호 없음"))</f>
        <v/>
      </c>
      <c r="D68" s="10"/>
      <c r="E68" s="40"/>
      <c r="F68" s="10"/>
      <c r="G68" s="39"/>
      <c r="H68" s="10"/>
    </row>
    <row r="69" customFormat="false" ht="15" hidden="false" customHeight="false" outlineLevel="0" collapsed="false">
      <c r="A69" s="39"/>
      <c r="B69" s="10"/>
      <c r="C69" s="11" t="str">
        <f aca="false">IF(B69="","",IFERROR(INDEX(대장!$E$5:$E$204,MATCH(B69,대장!$A$5:$A$204,0)),"번호 없음"))</f>
        <v/>
      </c>
      <c r="D69" s="10"/>
      <c r="E69" s="40"/>
      <c r="F69" s="10"/>
      <c r="G69" s="39"/>
      <c r="H69" s="10"/>
    </row>
    <row r="70" customFormat="false" ht="15" hidden="false" customHeight="false" outlineLevel="0" collapsed="false">
      <c r="A70" s="39"/>
      <c r="B70" s="10"/>
      <c r="C70" s="11" t="str">
        <f aca="false">IF(B70="","",IFERROR(INDEX(대장!$E$5:$E$204,MATCH(B70,대장!$A$5:$A$204,0)),"번호 없음"))</f>
        <v/>
      </c>
      <c r="D70" s="10"/>
      <c r="E70" s="40"/>
      <c r="F70" s="10"/>
      <c r="G70" s="39"/>
      <c r="H70" s="10"/>
    </row>
    <row r="71" customFormat="false" ht="15" hidden="false" customHeight="false" outlineLevel="0" collapsed="false">
      <c r="A71" s="39"/>
      <c r="B71" s="10"/>
      <c r="C71" s="11" t="str">
        <f aca="false">IF(B71="","",IFERROR(INDEX(대장!$E$5:$E$204,MATCH(B71,대장!$A$5:$A$204,0)),"번호 없음"))</f>
        <v/>
      </c>
      <c r="D71" s="10"/>
      <c r="E71" s="40"/>
      <c r="F71" s="10"/>
      <c r="G71" s="39"/>
      <c r="H71" s="10"/>
    </row>
    <row r="72" customFormat="false" ht="15" hidden="false" customHeight="false" outlineLevel="0" collapsed="false">
      <c r="A72" s="39"/>
      <c r="B72" s="10"/>
      <c r="C72" s="11" t="str">
        <f aca="false">IF(B72="","",IFERROR(INDEX(대장!$E$5:$E$204,MATCH(B72,대장!$A$5:$A$204,0)),"번호 없음"))</f>
        <v/>
      </c>
      <c r="D72" s="10"/>
      <c r="E72" s="40"/>
      <c r="F72" s="10"/>
      <c r="G72" s="39"/>
      <c r="H72" s="10"/>
    </row>
    <row r="73" customFormat="false" ht="15" hidden="false" customHeight="false" outlineLevel="0" collapsed="false">
      <c r="A73" s="39"/>
      <c r="B73" s="10"/>
      <c r="C73" s="11" t="str">
        <f aca="false">IF(B73="","",IFERROR(INDEX(대장!$E$5:$E$204,MATCH(B73,대장!$A$5:$A$204,0)),"번호 없음"))</f>
        <v/>
      </c>
      <c r="D73" s="10"/>
      <c r="E73" s="40"/>
      <c r="F73" s="10"/>
      <c r="G73" s="39"/>
      <c r="H73" s="10"/>
    </row>
    <row r="74" customFormat="false" ht="15" hidden="false" customHeight="false" outlineLevel="0" collapsed="false">
      <c r="A74" s="39"/>
      <c r="B74" s="10"/>
      <c r="C74" s="11" t="str">
        <f aca="false">IF(B74="","",IFERROR(INDEX(대장!$E$5:$E$204,MATCH(B74,대장!$A$5:$A$204,0)),"번호 없음"))</f>
        <v/>
      </c>
      <c r="D74" s="10"/>
      <c r="E74" s="40"/>
      <c r="F74" s="10"/>
      <c r="G74" s="39"/>
      <c r="H74" s="10"/>
    </row>
    <row r="75" customFormat="false" ht="15" hidden="false" customHeight="false" outlineLevel="0" collapsed="false">
      <c r="A75" s="39"/>
      <c r="B75" s="10"/>
      <c r="C75" s="11" t="str">
        <f aca="false">IF(B75="","",IFERROR(INDEX(대장!$E$5:$E$204,MATCH(B75,대장!$A$5:$A$204,0)),"번호 없음"))</f>
        <v/>
      </c>
      <c r="D75" s="10"/>
      <c r="E75" s="40"/>
      <c r="F75" s="10"/>
      <c r="G75" s="39"/>
      <c r="H75" s="10"/>
    </row>
    <row r="76" customFormat="false" ht="15" hidden="false" customHeight="false" outlineLevel="0" collapsed="false">
      <c r="A76" s="39"/>
      <c r="B76" s="10"/>
      <c r="C76" s="11" t="str">
        <f aca="false">IF(B76="","",IFERROR(INDEX(대장!$E$5:$E$204,MATCH(B76,대장!$A$5:$A$204,0)),"번호 없음"))</f>
        <v/>
      </c>
      <c r="D76" s="10"/>
      <c r="E76" s="40"/>
      <c r="F76" s="10"/>
      <c r="G76" s="39"/>
      <c r="H76" s="10"/>
    </row>
    <row r="77" customFormat="false" ht="15" hidden="false" customHeight="false" outlineLevel="0" collapsed="false">
      <c r="A77" s="39"/>
      <c r="B77" s="10"/>
      <c r="C77" s="11" t="str">
        <f aca="false">IF(B77="","",IFERROR(INDEX(대장!$E$5:$E$204,MATCH(B77,대장!$A$5:$A$204,0)),"번호 없음"))</f>
        <v/>
      </c>
      <c r="D77" s="10"/>
      <c r="E77" s="40"/>
      <c r="F77" s="10"/>
      <c r="G77" s="39"/>
      <c r="H77" s="10"/>
    </row>
    <row r="78" customFormat="false" ht="15" hidden="false" customHeight="false" outlineLevel="0" collapsed="false">
      <c r="A78" s="39"/>
      <c r="B78" s="10"/>
      <c r="C78" s="11" t="str">
        <f aca="false">IF(B78="","",IFERROR(INDEX(대장!$E$5:$E$204,MATCH(B78,대장!$A$5:$A$204,0)),"번호 없음"))</f>
        <v/>
      </c>
      <c r="D78" s="10"/>
      <c r="E78" s="40"/>
      <c r="F78" s="10"/>
      <c r="G78" s="39"/>
      <c r="H78" s="10"/>
    </row>
    <row r="79" customFormat="false" ht="15" hidden="false" customHeight="false" outlineLevel="0" collapsed="false">
      <c r="A79" s="39"/>
      <c r="B79" s="10"/>
      <c r="C79" s="11" t="str">
        <f aca="false">IF(B79="","",IFERROR(INDEX(대장!$E$5:$E$204,MATCH(B79,대장!$A$5:$A$204,0)),"번호 없음"))</f>
        <v/>
      </c>
      <c r="D79" s="10"/>
      <c r="E79" s="40"/>
      <c r="F79" s="10"/>
      <c r="G79" s="39"/>
      <c r="H79" s="10"/>
    </row>
    <row r="80" customFormat="false" ht="15" hidden="false" customHeight="false" outlineLevel="0" collapsed="false">
      <c r="A80" s="39"/>
      <c r="B80" s="10"/>
      <c r="C80" s="11" t="str">
        <f aca="false">IF(B80="","",IFERROR(INDEX(대장!$E$5:$E$204,MATCH(B80,대장!$A$5:$A$204,0)),"번호 없음"))</f>
        <v/>
      </c>
      <c r="D80" s="10"/>
      <c r="E80" s="40"/>
      <c r="F80" s="10"/>
      <c r="G80" s="39"/>
      <c r="H80" s="10"/>
    </row>
    <row r="81" customFormat="false" ht="15" hidden="false" customHeight="false" outlineLevel="0" collapsed="false">
      <c r="A81" s="39"/>
      <c r="B81" s="10"/>
      <c r="C81" s="11" t="str">
        <f aca="false">IF(B81="","",IFERROR(INDEX(대장!$E$5:$E$204,MATCH(B81,대장!$A$5:$A$204,0)),"번호 없음"))</f>
        <v/>
      </c>
      <c r="D81" s="10"/>
      <c r="E81" s="40"/>
      <c r="F81" s="10"/>
      <c r="G81" s="39"/>
      <c r="H81" s="10"/>
    </row>
    <row r="82" customFormat="false" ht="15" hidden="false" customHeight="false" outlineLevel="0" collapsed="false">
      <c r="A82" s="39"/>
      <c r="B82" s="10"/>
      <c r="C82" s="11" t="str">
        <f aca="false">IF(B82="","",IFERROR(INDEX(대장!$E$5:$E$204,MATCH(B82,대장!$A$5:$A$204,0)),"번호 없음"))</f>
        <v/>
      </c>
      <c r="D82" s="10"/>
      <c r="E82" s="40"/>
      <c r="F82" s="10"/>
      <c r="G82" s="39"/>
      <c r="H82" s="10"/>
    </row>
    <row r="83" customFormat="false" ht="15" hidden="false" customHeight="false" outlineLevel="0" collapsed="false">
      <c r="A83" s="39"/>
      <c r="B83" s="10"/>
      <c r="C83" s="11" t="str">
        <f aca="false">IF(B83="","",IFERROR(INDEX(대장!$E$5:$E$204,MATCH(B83,대장!$A$5:$A$204,0)),"번호 없음"))</f>
        <v/>
      </c>
      <c r="D83" s="10"/>
      <c r="E83" s="40"/>
      <c r="F83" s="10"/>
      <c r="G83" s="39"/>
      <c r="H83" s="10"/>
    </row>
    <row r="84" customFormat="false" ht="15" hidden="false" customHeight="false" outlineLevel="0" collapsed="false">
      <c r="A84" s="39"/>
      <c r="B84" s="10"/>
      <c r="C84" s="11" t="str">
        <f aca="false">IF(B84="","",IFERROR(INDEX(대장!$E$5:$E$204,MATCH(B84,대장!$A$5:$A$204,0)),"번호 없음"))</f>
        <v/>
      </c>
      <c r="D84" s="10"/>
      <c r="E84" s="40"/>
      <c r="F84" s="10"/>
      <c r="G84" s="39"/>
      <c r="H84" s="10"/>
    </row>
    <row r="85" customFormat="false" ht="15" hidden="false" customHeight="false" outlineLevel="0" collapsed="false">
      <c r="A85" s="39"/>
      <c r="B85" s="10"/>
      <c r="C85" s="11" t="str">
        <f aca="false">IF(B85="","",IFERROR(INDEX(대장!$E$5:$E$204,MATCH(B85,대장!$A$5:$A$204,0)),"번호 없음"))</f>
        <v/>
      </c>
      <c r="D85" s="10"/>
      <c r="E85" s="40"/>
      <c r="F85" s="10"/>
      <c r="G85" s="39"/>
      <c r="H85" s="10"/>
    </row>
    <row r="86" customFormat="false" ht="15" hidden="false" customHeight="false" outlineLevel="0" collapsed="false">
      <c r="A86" s="39"/>
      <c r="B86" s="10"/>
      <c r="C86" s="11" t="str">
        <f aca="false">IF(B86="","",IFERROR(INDEX(대장!$E$5:$E$204,MATCH(B86,대장!$A$5:$A$204,0)),"번호 없음"))</f>
        <v/>
      </c>
      <c r="D86" s="10"/>
      <c r="E86" s="40"/>
      <c r="F86" s="10"/>
      <c r="G86" s="39"/>
      <c r="H86" s="10"/>
    </row>
    <row r="87" customFormat="false" ht="15" hidden="false" customHeight="false" outlineLevel="0" collapsed="false">
      <c r="A87" s="39"/>
      <c r="B87" s="10"/>
      <c r="C87" s="11" t="str">
        <f aca="false">IF(B87="","",IFERROR(INDEX(대장!$E$5:$E$204,MATCH(B87,대장!$A$5:$A$204,0)),"번호 없음"))</f>
        <v/>
      </c>
      <c r="D87" s="10"/>
      <c r="E87" s="40"/>
      <c r="F87" s="10"/>
      <c r="G87" s="39"/>
      <c r="H87" s="10"/>
    </row>
    <row r="88" customFormat="false" ht="15" hidden="false" customHeight="false" outlineLevel="0" collapsed="false">
      <c r="A88" s="39"/>
      <c r="B88" s="10"/>
      <c r="C88" s="11" t="str">
        <f aca="false">IF(B88="","",IFERROR(INDEX(대장!$E$5:$E$204,MATCH(B88,대장!$A$5:$A$204,0)),"번호 없음"))</f>
        <v/>
      </c>
      <c r="D88" s="10"/>
      <c r="E88" s="40"/>
      <c r="F88" s="10"/>
      <c r="G88" s="39"/>
      <c r="H88" s="10"/>
    </row>
    <row r="89" customFormat="false" ht="15" hidden="false" customHeight="false" outlineLevel="0" collapsed="false">
      <c r="A89" s="39"/>
      <c r="B89" s="10"/>
      <c r="C89" s="11" t="str">
        <f aca="false">IF(B89="","",IFERROR(INDEX(대장!$E$5:$E$204,MATCH(B89,대장!$A$5:$A$204,0)),"번호 없음"))</f>
        <v/>
      </c>
      <c r="D89" s="10"/>
      <c r="E89" s="40"/>
      <c r="F89" s="10"/>
      <c r="G89" s="39"/>
      <c r="H89" s="10"/>
    </row>
    <row r="90" customFormat="false" ht="15" hidden="false" customHeight="false" outlineLevel="0" collapsed="false">
      <c r="A90" s="39"/>
      <c r="B90" s="10"/>
      <c r="C90" s="11" t="str">
        <f aca="false">IF(B90="","",IFERROR(INDEX(대장!$E$5:$E$204,MATCH(B90,대장!$A$5:$A$204,0)),"번호 없음"))</f>
        <v/>
      </c>
      <c r="D90" s="10"/>
      <c r="E90" s="40"/>
      <c r="F90" s="10"/>
      <c r="G90" s="39"/>
      <c r="H90" s="10"/>
    </row>
    <row r="91" customFormat="false" ht="15" hidden="false" customHeight="false" outlineLevel="0" collapsed="false">
      <c r="A91" s="39"/>
      <c r="B91" s="10"/>
      <c r="C91" s="11" t="str">
        <f aca="false">IF(B91="","",IFERROR(INDEX(대장!$E$5:$E$204,MATCH(B91,대장!$A$5:$A$204,0)),"번호 없음"))</f>
        <v/>
      </c>
      <c r="D91" s="10"/>
      <c r="E91" s="40"/>
      <c r="F91" s="10"/>
      <c r="G91" s="39"/>
      <c r="H91" s="10"/>
    </row>
    <row r="92" customFormat="false" ht="15" hidden="false" customHeight="false" outlineLevel="0" collapsed="false">
      <c r="A92" s="39"/>
      <c r="B92" s="10"/>
      <c r="C92" s="11" t="str">
        <f aca="false">IF(B92="","",IFERROR(INDEX(대장!$E$5:$E$204,MATCH(B92,대장!$A$5:$A$204,0)),"번호 없음"))</f>
        <v/>
      </c>
      <c r="D92" s="10"/>
      <c r="E92" s="40"/>
      <c r="F92" s="10"/>
      <c r="G92" s="39"/>
      <c r="H92" s="10"/>
    </row>
    <row r="93" customFormat="false" ht="15" hidden="false" customHeight="false" outlineLevel="0" collapsed="false">
      <c r="A93" s="39"/>
      <c r="B93" s="10"/>
      <c r="C93" s="11" t="str">
        <f aca="false">IF(B93="","",IFERROR(INDEX(대장!$E$5:$E$204,MATCH(B93,대장!$A$5:$A$204,0)),"번호 없음"))</f>
        <v/>
      </c>
      <c r="D93" s="10"/>
      <c r="E93" s="40"/>
      <c r="F93" s="10"/>
      <c r="G93" s="39"/>
      <c r="H93" s="10"/>
    </row>
    <row r="94" customFormat="false" ht="15" hidden="false" customHeight="false" outlineLevel="0" collapsed="false">
      <c r="A94" s="39"/>
      <c r="B94" s="10"/>
      <c r="C94" s="11" t="str">
        <f aca="false">IF(B94="","",IFERROR(INDEX(대장!$E$5:$E$204,MATCH(B94,대장!$A$5:$A$204,0)),"번호 없음"))</f>
        <v/>
      </c>
      <c r="D94" s="10"/>
      <c r="E94" s="40"/>
      <c r="F94" s="10"/>
      <c r="G94" s="39"/>
      <c r="H94" s="10"/>
    </row>
    <row r="95" customFormat="false" ht="15" hidden="false" customHeight="false" outlineLevel="0" collapsed="false">
      <c r="A95" s="39"/>
      <c r="B95" s="10"/>
      <c r="C95" s="11" t="str">
        <f aca="false">IF(B95="","",IFERROR(INDEX(대장!$E$5:$E$204,MATCH(B95,대장!$A$5:$A$204,0)),"번호 없음"))</f>
        <v/>
      </c>
      <c r="D95" s="10"/>
      <c r="E95" s="40"/>
      <c r="F95" s="10"/>
      <c r="G95" s="39"/>
      <c r="H95" s="10"/>
    </row>
    <row r="96" customFormat="false" ht="15" hidden="false" customHeight="false" outlineLevel="0" collapsed="false">
      <c r="A96" s="39"/>
      <c r="B96" s="10"/>
      <c r="C96" s="11" t="str">
        <f aca="false">IF(B96="","",IFERROR(INDEX(대장!$E$5:$E$204,MATCH(B96,대장!$A$5:$A$204,0)),"번호 없음"))</f>
        <v/>
      </c>
      <c r="D96" s="10"/>
      <c r="E96" s="40"/>
      <c r="F96" s="10"/>
      <c r="G96" s="39"/>
      <c r="H96" s="10"/>
    </row>
    <row r="97" customFormat="false" ht="15" hidden="false" customHeight="false" outlineLevel="0" collapsed="false">
      <c r="A97" s="39"/>
      <c r="B97" s="10"/>
      <c r="C97" s="11" t="str">
        <f aca="false">IF(B97="","",IFERROR(INDEX(대장!$E$5:$E$204,MATCH(B97,대장!$A$5:$A$204,0)),"번호 없음"))</f>
        <v/>
      </c>
      <c r="D97" s="10"/>
      <c r="E97" s="40"/>
      <c r="F97" s="10"/>
      <c r="G97" s="39"/>
      <c r="H97" s="10"/>
    </row>
    <row r="98" customFormat="false" ht="15" hidden="false" customHeight="false" outlineLevel="0" collapsed="false">
      <c r="A98" s="39"/>
      <c r="B98" s="10"/>
      <c r="C98" s="11" t="str">
        <f aca="false">IF(B98="","",IFERROR(INDEX(대장!$E$5:$E$204,MATCH(B98,대장!$A$5:$A$204,0)),"번호 없음"))</f>
        <v/>
      </c>
      <c r="D98" s="10"/>
      <c r="E98" s="40"/>
      <c r="F98" s="10"/>
      <c r="G98" s="39"/>
      <c r="H98" s="10"/>
    </row>
    <row r="99" customFormat="false" ht="15" hidden="false" customHeight="false" outlineLevel="0" collapsed="false">
      <c r="A99" s="39"/>
      <c r="B99" s="10"/>
      <c r="C99" s="11" t="str">
        <f aca="false">IF(B99="","",IFERROR(INDEX(대장!$E$5:$E$204,MATCH(B99,대장!$A$5:$A$204,0)),"번호 없음"))</f>
        <v/>
      </c>
      <c r="D99" s="10"/>
      <c r="E99" s="40"/>
      <c r="F99" s="10"/>
      <c r="G99" s="39"/>
      <c r="H99" s="10"/>
    </row>
    <row r="100" customFormat="false" ht="15" hidden="false" customHeight="false" outlineLevel="0" collapsed="false">
      <c r="A100" s="39"/>
      <c r="B100" s="10"/>
      <c r="C100" s="11" t="str">
        <f aca="false">IF(B100="","",IFERROR(INDEX(대장!$E$5:$E$204,MATCH(B100,대장!$A$5:$A$204,0)),"번호 없음"))</f>
        <v/>
      </c>
      <c r="D100" s="10"/>
      <c r="E100" s="40"/>
      <c r="F100" s="10"/>
      <c r="G100" s="39"/>
      <c r="H100" s="10"/>
    </row>
    <row r="101" customFormat="false" ht="15" hidden="false" customHeight="false" outlineLevel="0" collapsed="false">
      <c r="A101" s="39"/>
      <c r="B101" s="10"/>
      <c r="C101" s="11" t="str">
        <f aca="false">IF(B101="","",IFERROR(INDEX(대장!$E$5:$E$204,MATCH(B101,대장!$A$5:$A$204,0)),"번호 없음"))</f>
        <v/>
      </c>
      <c r="D101" s="10"/>
      <c r="E101" s="40"/>
      <c r="F101" s="10"/>
      <c r="G101" s="39"/>
      <c r="H101" s="10"/>
    </row>
    <row r="102" customFormat="false" ht="15" hidden="false" customHeight="false" outlineLevel="0" collapsed="false">
      <c r="A102" s="39"/>
      <c r="B102" s="10"/>
      <c r="C102" s="11" t="str">
        <f aca="false">IF(B102="","",IFERROR(INDEX(대장!$E$5:$E$204,MATCH(B102,대장!$A$5:$A$204,0)),"번호 없음"))</f>
        <v/>
      </c>
      <c r="D102" s="10"/>
      <c r="E102" s="40"/>
      <c r="F102" s="10"/>
      <c r="G102" s="39"/>
      <c r="H102" s="10"/>
    </row>
    <row r="103" customFormat="false" ht="15" hidden="false" customHeight="false" outlineLevel="0" collapsed="false">
      <c r="A103" s="39"/>
      <c r="B103" s="10"/>
      <c r="C103" s="11" t="str">
        <f aca="false">IF(B103="","",IFERROR(INDEX(대장!$E$5:$E$204,MATCH(B103,대장!$A$5:$A$204,0)),"번호 없음"))</f>
        <v/>
      </c>
      <c r="D103" s="10"/>
      <c r="E103" s="40"/>
      <c r="F103" s="10"/>
      <c r="G103" s="39"/>
      <c r="H103" s="10"/>
    </row>
    <row r="104" customFormat="false" ht="15" hidden="false" customHeight="false" outlineLevel="0" collapsed="false">
      <c r="A104" s="39"/>
      <c r="B104" s="10"/>
      <c r="C104" s="11" t="str">
        <f aca="false">IF(B104="","",IFERROR(INDEX(대장!$E$5:$E$204,MATCH(B104,대장!$A$5:$A$204,0)),"번호 없음"))</f>
        <v/>
      </c>
      <c r="D104" s="10"/>
      <c r="E104" s="40"/>
      <c r="F104" s="10"/>
      <c r="G104" s="39"/>
      <c r="H104" s="10"/>
    </row>
    <row r="105" customFormat="false" ht="15" hidden="false" customHeight="false" outlineLevel="0" collapsed="false">
      <c r="A105" s="39"/>
      <c r="B105" s="10"/>
      <c r="C105" s="11" t="str">
        <f aca="false">IF(B105="","",IFERROR(INDEX(대장!$E$5:$E$204,MATCH(B105,대장!$A$5:$A$204,0)),"번호 없음"))</f>
        <v/>
      </c>
      <c r="D105" s="10"/>
      <c r="E105" s="40"/>
      <c r="F105" s="10"/>
      <c r="G105" s="39"/>
      <c r="H105" s="10"/>
    </row>
    <row r="106" customFormat="false" ht="15" hidden="false" customHeight="false" outlineLevel="0" collapsed="false">
      <c r="A106" s="39"/>
      <c r="B106" s="10"/>
      <c r="C106" s="11" t="str">
        <f aca="false">IF(B106="","",IFERROR(INDEX(대장!$E$5:$E$204,MATCH(B106,대장!$A$5:$A$204,0)),"번호 없음"))</f>
        <v/>
      </c>
      <c r="D106" s="10"/>
      <c r="E106" s="40"/>
      <c r="F106" s="10"/>
      <c r="G106" s="39"/>
      <c r="H106" s="10"/>
    </row>
    <row r="107" customFormat="false" ht="15" hidden="false" customHeight="false" outlineLevel="0" collapsed="false">
      <c r="A107" s="39"/>
      <c r="B107" s="10"/>
      <c r="C107" s="11" t="str">
        <f aca="false">IF(B107="","",IFERROR(INDEX(대장!$E$5:$E$204,MATCH(B107,대장!$A$5:$A$204,0)),"번호 없음"))</f>
        <v/>
      </c>
      <c r="D107" s="10"/>
      <c r="E107" s="40"/>
      <c r="F107" s="10"/>
      <c r="G107" s="39"/>
      <c r="H107" s="10"/>
    </row>
    <row r="108" customFormat="false" ht="15" hidden="false" customHeight="false" outlineLevel="0" collapsed="false">
      <c r="A108" s="39"/>
      <c r="B108" s="10"/>
      <c r="C108" s="11" t="str">
        <f aca="false">IF(B108="","",IFERROR(INDEX(대장!$E$5:$E$204,MATCH(B108,대장!$A$5:$A$204,0)),"번호 없음"))</f>
        <v/>
      </c>
      <c r="D108" s="10"/>
      <c r="E108" s="40"/>
      <c r="F108" s="10"/>
      <c r="G108" s="39"/>
      <c r="H108" s="10"/>
    </row>
    <row r="109" customFormat="false" ht="15" hidden="false" customHeight="false" outlineLevel="0" collapsed="false">
      <c r="A109" s="39"/>
      <c r="B109" s="10"/>
      <c r="C109" s="11" t="str">
        <f aca="false">IF(B109="","",IFERROR(INDEX(대장!$E$5:$E$204,MATCH(B109,대장!$A$5:$A$204,0)),"번호 없음"))</f>
        <v/>
      </c>
      <c r="D109" s="10"/>
      <c r="E109" s="40"/>
      <c r="F109" s="10"/>
      <c r="G109" s="39"/>
      <c r="H109" s="10"/>
    </row>
    <row r="110" customFormat="false" ht="15" hidden="false" customHeight="false" outlineLevel="0" collapsed="false">
      <c r="A110" s="39"/>
      <c r="B110" s="10"/>
      <c r="C110" s="11" t="str">
        <f aca="false">IF(B110="","",IFERROR(INDEX(대장!$E$5:$E$204,MATCH(B110,대장!$A$5:$A$204,0)),"번호 없음"))</f>
        <v/>
      </c>
      <c r="D110" s="10"/>
      <c r="E110" s="40"/>
      <c r="F110" s="10"/>
      <c r="G110" s="39"/>
      <c r="H110" s="10"/>
    </row>
    <row r="111" customFormat="false" ht="15" hidden="false" customHeight="false" outlineLevel="0" collapsed="false">
      <c r="A111" s="39"/>
      <c r="B111" s="10"/>
      <c r="C111" s="11" t="str">
        <f aca="false">IF(B111="","",IFERROR(INDEX(대장!$E$5:$E$204,MATCH(B111,대장!$A$5:$A$204,0)),"번호 없음"))</f>
        <v/>
      </c>
      <c r="D111" s="10"/>
      <c r="E111" s="40"/>
      <c r="F111" s="10"/>
      <c r="G111" s="39"/>
      <c r="H111" s="10"/>
    </row>
    <row r="112" customFormat="false" ht="15" hidden="false" customHeight="false" outlineLevel="0" collapsed="false">
      <c r="A112" s="39"/>
      <c r="B112" s="10"/>
      <c r="C112" s="11" t="str">
        <f aca="false">IF(B112="","",IFERROR(INDEX(대장!$E$5:$E$204,MATCH(B112,대장!$A$5:$A$204,0)),"번호 없음"))</f>
        <v/>
      </c>
      <c r="D112" s="10"/>
      <c r="E112" s="40"/>
      <c r="F112" s="10"/>
      <c r="G112" s="39"/>
      <c r="H112" s="10"/>
    </row>
    <row r="113" customFormat="false" ht="15" hidden="false" customHeight="false" outlineLevel="0" collapsed="false">
      <c r="A113" s="39"/>
      <c r="B113" s="10"/>
      <c r="C113" s="11" t="str">
        <f aca="false">IF(B113="","",IFERROR(INDEX(대장!$E$5:$E$204,MATCH(B113,대장!$A$5:$A$204,0)),"번호 없음"))</f>
        <v/>
      </c>
      <c r="D113" s="10"/>
      <c r="E113" s="40"/>
      <c r="F113" s="10"/>
      <c r="G113" s="39"/>
      <c r="H113" s="10"/>
    </row>
    <row r="114" customFormat="false" ht="15" hidden="false" customHeight="false" outlineLevel="0" collapsed="false">
      <c r="A114" s="39"/>
      <c r="B114" s="10"/>
      <c r="C114" s="11" t="str">
        <f aca="false">IF(B114="","",IFERROR(INDEX(대장!$E$5:$E$204,MATCH(B114,대장!$A$5:$A$204,0)),"번호 없음"))</f>
        <v/>
      </c>
      <c r="D114" s="10"/>
      <c r="E114" s="40"/>
      <c r="F114" s="10"/>
      <c r="G114" s="39"/>
      <c r="H114" s="10"/>
    </row>
    <row r="115" customFormat="false" ht="15" hidden="false" customHeight="false" outlineLevel="0" collapsed="false">
      <c r="A115" s="39"/>
      <c r="B115" s="10"/>
      <c r="C115" s="11" t="str">
        <f aca="false">IF(B115="","",IFERROR(INDEX(대장!$E$5:$E$204,MATCH(B115,대장!$A$5:$A$204,0)),"번호 없음"))</f>
        <v/>
      </c>
      <c r="D115" s="10"/>
      <c r="E115" s="40"/>
      <c r="F115" s="10"/>
      <c r="G115" s="39"/>
      <c r="H115" s="10"/>
    </row>
    <row r="116" customFormat="false" ht="15" hidden="false" customHeight="false" outlineLevel="0" collapsed="false">
      <c r="A116" s="39"/>
      <c r="B116" s="10"/>
      <c r="C116" s="11" t="str">
        <f aca="false">IF(B116="","",IFERROR(INDEX(대장!$E$5:$E$204,MATCH(B116,대장!$A$5:$A$204,0)),"번호 없음"))</f>
        <v/>
      </c>
      <c r="D116" s="10"/>
      <c r="E116" s="40"/>
      <c r="F116" s="10"/>
      <c r="G116" s="39"/>
      <c r="H116" s="10"/>
    </row>
    <row r="117" customFormat="false" ht="15" hidden="false" customHeight="false" outlineLevel="0" collapsed="false">
      <c r="A117" s="39"/>
      <c r="B117" s="10"/>
      <c r="C117" s="11" t="str">
        <f aca="false">IF(B117="","",IFERROR(INDEX(대장!$E$5:$E$204,MATCH(B117,대장!$A$5:$A$204,0)),"번호 없음"))</f>
        <v/>
      </c>
      <c r="D117" s="10"/>
      <c r="E117" s="40"/>
      <c r="F117" s="10"/>
      <c r="G117" s="39"/>
      <c r="H117" s="10"/>
    </row>
    <row r="118" customFormat="false" ht="15" hidden="false" customHeight="false" outlineLevel="0" collapsed="false">
      <c r="A118" s="39"/>
      <c r="B118" s="10"/>
      <c r="C118" s="11" t="str">
        <f aca="false">IF(B118="","",IFERROR(INDEX(대장!$E$5:$E$204,MATCH(B118,대장!$A$5:$A$204,0)),"번호 없음"))</f>
        <v/>
      </c>
      <c r="D118" s="10"/>
      <c r="E118" s="40"/>
      <c r="F118" s="10"/>
      <c r="G118" s="39"/>
      <c r="H118" s="10"/>
    </row>
    <row r="119" customFormat="false" ht="15" hidden="false" customHeight="false" outlineLevel="0" collapsed="false">
      <c r="A119" s="39"/>
      <c r="B119" s="10"/>
      <c r="C119" s="11" t="str">
        <f aca="false">IF(B119="","",IFERROR(INDEX(대장!$E$5:$E$204,MATCH(B119,대장!$A$5:$A$204,0)),"번호 없음"))</f>
        <v/>
      </c>
      <c r="D119" s="10"/>
      <c r="E119" s="40"/>
      <c r="F119" s="10"/>
      <c r="G119" s="39"/>
      <c r="H119" s="10"/>
    </row>
    <row r="120" customFormat="false" ht="15" hidden="false" customHeight="false" outlineLevel="0" collapsed="false">
      <c r="A120" s="39"/>
      <c r="B120" s="10"/>
      <c r="C120" s="11" t="str">
        <f aca="false">IF(B120="","",IFERROR(INDEX(대장!$E$5:$E$204,MATCH(B120,대장!$A$5:$A$204,0)),"번호 없음"))</f>
        <v/>
      </c>
      <c r="D120" s="10"/>
      <c r="E120" s="40"/>
      <c r="F120" s="10"/>
      <c r="G120" s="39"/>
      <c r="H120" s="10"/>
    </row>
    <row r="121" customFormat="false" ht="15" hidden="false" customHeight="false" outlineLevel="0" collapsed="false">
      <c r="A121" s="39"/>
      <c r="B121" s="10"/>
      <c r="C121" s="11" t="str">
        <f aca="false">IF(B121="","",IFERROR(INDEX(대장!$E$5:$E$204,MATCH(B121,대장!$A$5:$A$204,0)),"번호 없음"))</f>
        <v/>
      </c>
      <c r="D121" s="10"/>
      <c r="E121" s="40"/>
      <c r="F121" s="10"/>
      <c r="G121" s="39"/>
      <c r="H121" s="10"/>
    </row>
    <row r="122" customFormat="false" ht="15" hidden="false" customHeight="false" outlineLevel="0" collapsed="false">
      <c r="A122" s="39"/>
      <c r="B122" s="10"/>
      <c r="C122" s="11" t="str">
        <f aca="false">IF(B122="","",IFERROR(INDEX(대장!$E$5:$E$204,MATCH(B122,대장!$A$5:$A$204,0)),"번호 없음"))</f>
        <v/>
      </c>
      <c r="D122" s="10"/>
      <c r="E122" s="40"/>
      <c r="F122" s="10"/>
      <c r="G122" s="39"/>
      <c r="H122" s="10"/>
    </row>
    <row r="123" customFormat="false" ht="15" hidden="false" customHeight="false" outlineLevel="0" collapsed="false">
      <c r="A123" s="39"/>
      <c r="B123" s="10"/>
      <c r="C123" s="11" t="str">
        <f aca="false">IF(B123="","",IFERROR(INDEX(대장!$E$5:$E$204,MATCH(B123,대장!$A$5:$A$204,0)),"번호 없음"))</f>
        <v/>
      </c>
      <c r="D123" s="10"/>
      <c r="E123" s="40"/>
      <c r="F123" s="10"/>
      <c r="G123" s="39"/>
      <c r="H123" s="10"/>
    </row>
    <row r="124" customFormat="false" ht="15" hidden="false" customHeight="false" outlineLevel="0" collapsed="false">
      <c r="A124" s="39"/>
      <c r="B124" s="10"/>
      <c r="C124" s="11" t="str">
        <f aca="false">IF(B124="","",IFERROR(INDEX(대장!$E$5:$E$204,MATCH(B124,대장!$A$5:$A$204,0)),"번호 없음"))</f>
        <v/>
      </c>
      <c r="D124" s="10"/>
      <c r="E124" s="40"/>
      <c r="F124" s="10"/>
      <c r="G124" s="39"/>
      <c r="H124" s="10"/>
    </row>
    <row r="125" customFormat="false" ht="15" hidden="false" customHeight="false" outlineLevel="0" collapsed="false">
      <c r="A125" s="39"/>
      <c r="B125" s="10"/>
      <c r="C125" s="11" t="str">
        <f aca="false">IF(B125="","",IFERROR(INDEX(대장!$E$5:$E$204,MATCH(B125,대장!$A$5:$A$204,0)),"번호 없음"))</f>
        <v/>
      </c>
      <c r="D125" s="10"/>
      <c r="E125" s="40"/>
      <c r="F125" s="10"/>
      <c r="G125" s="39"/>
      <c r="H125" s="10"/>
    </row>
    <row r="126" customFormat="false" ht="15" hidden="false" customHeight="false" outlineLevel="0" collapsed="false">
      <c r="A126" s="39"/>
      <c r="B126" s="10"/>
      <c r="C126" s="11" t="str">
        <f aca="false">IF(B126="","",IFERROR(INDEX(대장!$E$5:$E$204,MATCH(B126,대장!$A$5:$A$204,0)),"번호 없음"))</f>
        <v/>
      </c>
      <c r="D126" s="10"/>
      <c r="E126" s="40"/>
      <c r="F126" s="10"/>
      <c r="G126" s="39"/>
      <c r="H126" s="10"/>
    </row>
    <row r="127" customFormat="false" ht="15" hidden="false" customHeight="false" outlineLevel="0" collapsed="false">
      <c r="A127" s="39"/>
      <c r="B127" s="10"/>
      <c r="C127" s="11" t="str">
        <f aca="false">IF(B127="","",IFERROR(INDEX(대장!$E$5:$E$204,MATCH(B127,대장!$A$5:$A$204,0)),"번호 없음"))</f>
        <v/>
      </c>
      <c r="D127" s="10"/>
      <c r="E127" s="40"/>
      <c r="F127" s="10"/>
      <c r="G127" s="39"/>
      <c r="H127" s="10"/>
    </row>
    <row r="128" customFormat="false" ht="15" hidden="false" customHeight="false" outlineLevel="0" collapsed="false">
      <c r="A128" s="39"/>
      <c r="B128" s="10"/>
      <c r="C128" s="11" t="str">
        <f aca="false">IF(B128="","",IFERROR(INDEX(대장!$E$5:$E$204,MATCH(B128,대장!$A$5:$A$204,0)),"번호 없음"))</f>
        <v/>
      </c>
      <c r="D128" s="10"/>
      <c r="E128" s="40"/>
      <c r="F128" s="10"/>
      <c r="G128" s="39"/>
      <c r="H128" s="10"/>
    </row>
    <row r="129" customFormat="false" ht="15" hidden="false" customHeight="false" outlineLevel="0" collapsed="false">
      <c r="A129" s="39"/>
      <c r="B129" s="10"/>
      <c r="C129" s="11" t="str">
        <f aca="false">IF(B129="","",IFERROR(INDEX(대장!$E$5:$E$204,MATCH(B129,대장!$A$5:$A$204,0)),"번호 없음"))</f>
        <v/>
      </c>
      <c r="D129" s="10"/>
      <c r="E129" s="40"/>
      <c r="F129" s="10"/>
      <c r="G129" s="39"/>
      <c r="H129" s="10"/>
    </row>
    <row r="130" customFormat="false" ht="15" hidden="false" customHeight="false" outlineLevel="0" collapsed="false">
      <c r="A130" s="39"/>
      <c r="B130" s="10"/>
      <c r="C130" s="11" t="str">
        <f aca="false">IF(B130="","",IFERROR(INDEX(대장!$E$5:$E$204,MATCH(B130,대장!$A$5:$A$204,0)),"번호 없음"))</f>
        <v/>
      </c>
      <c r="D130" s="10"/>
      <c r="E130" s="40"/>
      <c r="F130" s="10"/>
      <c r="G130" s="39"/>
      <c r="H130" s="10"/>
    </row>
    <row r="131" customFormat="false" ht="15" hidden="false" customHeight="false" outlineLevel="0" collapsed="false">
      <c r="A131" s="39"/>
      <c r="B131" s="10"/>
      <c r="C131" s="11" t="str">
        <f aca="false">IF(B131="","",IFERROR(INDEX(대장!$E$5:$E$204,MATCH(B131,대장!$A$5:$A$204,0)),"번호 없음"))</f>
        <v/>
      </c>
      <c r="D131" s="10"/>
      <c r="E131" s="40"/>
      <c r="F131" s="10"/>
      <c r="G131" s="39"/>
      <c r="H131" s="10"/>
    </row>
    <row r="132" customFormat="false" ht="15" hidden="false" customHeight="false" outlineLevel="0" collapsed="false">
      <c r="A132" s="39"/>
      <c r="B132" s="10"/>
      <c r="C132" s="11" t="str">
        <f aca="false">IF(B132="","",IFERROR(INDEX(대장!$E$5:$E$204,MATCH(B132,대장!$A$5:$A$204,0)),"번호 없음"))</f>
        <v/>
      </c>
      <c r="D132" s="10"/>
      <c r="E132" s="40"/>
      <c r="F132" s="10"/>
      <c r="G132" s="39"/>
      <c r="H132" s="10"/>
    </row>
    <row r="133" customFormat="false" ht="15" hidden="false" customHeight="false" outlineLevel="0" collapsed="false">
      <c r="A133" s="39"/>
      <c r="B133" s="10"/>
      <c r="C133" s="11" t="str">
        <f aca="false">IF(B133="","",IFERROR(INDEX(대장!$E$5:$E$204,MATCH(B133,대장!$A$5:$A$204,0)),"번호 없음"))</f>
        <v/>
      </c>
      <c r="D133" s="10"/>
      <c r="E133" s="40"/>
      <c r="F133" s="10"/>
      <c r="G133" s="39"/>
      <c r="H133" s="10"/>
    </row>
    <row r="134" customFormat="false" ht="15" hidden="false" customHeight="false" outlineLevel="0" collapsed="false">
      <c r="A134" s="39"/>
      <c r="B134" s="10"/>
      <c r="C134" s="11" t="str">
        <f aca="false">IF(B134="","",IFERROR(INDEX(대장!$E$5:$E$204,MATCH(B134,대장!$A$5:$A$204,0)),"번호 없음"))</f>
        <v/>
      </c>
      <c r="D134" s="10"/>
      <c r="E134" s="40"/>
      <c r="F134" s="10"/>
      <c r="G134" s="39"/>
      <c r="H134" s="10"/>
    </row>
    <row r="135" customFormat="false" ht="15" hidden="false" customHeight="false" outlineLevel="0" collapsed="false">
      <c r="A135" s="39"/>
      <c r="B135" s="10"/>
      <c r="C135" s="11" t="str">
        <f aca="false">IF(B135="","",IFERROR(INDEX(대장!$E$5:$E$204,MATCH(B135,대장!$A$5:$A$204,0)),"번호 없음"))</f>
        <v/>
      </c>
      <c r="D135" s="10"/>
      <c r="E135" s="40"/>
      <c r="F135" s="10"/>
      <c r="G135" s="39"/>
      <c r="H135" s="10"/>
    </row>
    <row r="136" customFormat="false" ht="15" hidden="false" customHeight="false" outlineLevel="0" collapsed="false">
      <c r="A136" s="39"/>
      <c r="B136" s="10"/>
      <c r="C136" s="11" t="str">
        <f aca="false">IF(B136="","",IFERROR(INDEX(대장!$E$5:$E$204,MATCH(B136,대장!$A$5:$A$204,0)),"번호 없음"))</f>
        <v/>
      </c>
      <c r="D136" s="10"/>
      <c r="E136" s="40"/>
      <c r="F136" s="10"/>
      <c r="G136" s="39"/>
      <c r="H136" s="10"/>
    </row>
    <row r="137" customFormat="false" ht="15" hidden="false" customHeight="false" outlineLevel="0" collapsed="false">
      <c r="A137" s="39"/>
      <c r="B137" s="10"/>
      <c r="C137" s="11" t="str">
        <f aca="false">IF(B137="","",IFERROR(INDEX(대장!$E$5:$E$204,MATCH(B137,대장!$A$5:$A$204,0)),"번호 없음"))</f>
        <v/>
      </c>
      <c r="D137" s="10"/>
      <c r="E137" s="40"/>
      <c r="F137" s="10"/>
      <c r="G137" s="39"/>
      <c r="H137" s="10"/>
    </row>
    <row r="138" customFormat="false" ht="15" hidden="false" customHeight="false" outlineLevel="0" collapsed="false">
      <c r="A138" s="39"/>
      <c r="B138" s="10"/>
      <c r="C138" s="11" t="str">
        <f aca="false">IF(B138="","",IFERROR(INDEX(대장!$E$5:$E$204,MATCH(B138,대장!$A$5:$A$204,0)),"번호 없음"))</f>
        <v/>
      </c>
      <c r="D138" s="10"/>
      <c r="E138" s="40"/>
      <c r="F138" s="10"/>
      <c r="G138" s="39"/>
      <c r="H138" s="10"/>
    </row>
    <row r="139" customFormat="false" ht="15" hidden="false" customHeight="false" outlineLevel="0" collapsed="false">
      <c r="A139" s="39"/>
      <c r="B139" s="10"/>
      <c r="C139" s="11" t="str">
        <f aca="false">IF(B139="","",IFERROR(INDEX(대장!$E$5:$E$204,MATCH(B139,대장!$A$5:$A$204,0)),"번호 없음"))</f>
        <v/>
      </c>
      <c r="D139" s="10"/>
      <c r="E139" s="40"/>
      <c r="F139" s="10"/>
      <c r="G139" s="39"/>
      <c r="H139" s="10"/>
    </row>
    <row r="140" customFormat="false" ht="15" hidden="false" customHeight="false" outlineLevel="0" collapsed="false">
      <c r="A140" s="39"/>
      <c r="B140" s="10"/>
      <c r="C140" s="11" t="str">
        <f aca="false">IF(B140="","",IFERROR(INDEX(대장!$E$5:$E$204,MATCH(B140,대장!$A$5:$A$204,0)),"번호 없음"))</f>
        <v/>
      </c>
      <c r="D140" s="10"/>
      <c r="E140" s="40"/>
      <c r="F140" s="10"/>
      <c r="G140" s="39"/>
      <c r="H140" s="10"/>
    </row>
    <row r="141" customFormat="false" ht="15" hidden="false" customHeight="false" outlineLevel="0" collapsed="false">
      <c r="A141" s="39"/>
      <c r="B141" s="10"/>
      <c r="C141" s="11" t="str">
        <f aca="false">IF(B141="","",IFERROR(INDEX(대장!$E$5:$E$204,MATCH(B141,대장!$A$5:$A$204,0)),"번호 없음"))</f>
        <v/>
      </c>
      <c r="D141" s="10"/>
      <c r="E141" s="40"/>
      <c r="F141" s="10"/>
      <c r="G141" s="39"/>
      <c r="H141" s="10"/>
    </row>
    <row r="142" customFormat="false" ht="15" hidden="false" customHeight="false" outlineLevel="0" collapsed="false">
      <c r="A142" s="39"/>
      <c r="B142" s="10"/>
      <c r="C142" s="11" t="str">
        <f aca="false">IF(B142="","",IFERROR(INDEX(대장!$E$5:$E$204,MATCH(B142,대장!$A$5:$A$204,0)),"번호 없음"))</f>
        <v/>
      </c>
      <c r="D142" s="10"/>
      <c r="E142" s="40"/>
      <c r="F142" s="10"/>
      <c r="G142" s="39"/>
      <c r="H142" s="10"/>
    </row>
    <row r="143" customFormat="false" ht="15" hidden="false" customHeight="false" outlineLevel="0" collapsed="false">
      <c r="A143" s="39"/>
      <c r="B143" s="10"/>
      <c r="C143" s="11" t="str">
        <f aca="false">IF(B143="","",IFERROR(INDEX(대장!$E$5:$E$204,MATCH(B143,대장!$A$5:$A$204,0)),"번호 없음"))</f>
        <v/>
      </c>
      <c r="D143" s="10"/>
      <c r="E143" s="40"/>
      <c r="F143" s="10"/>
      <c r="G143" s="39"/>
      <c r="H143" s="10"/>
    </row>
    <row r="144" customFormat="false" ht="15" hidden="false" customHeight="false" outlineLevel="0" collapsed="false">
      <c r="A144" s="39"/>
      <c r="B144" s="10"/>
      <c r="C144" s="11" t="str">
        <f aca="false">IF(B144="","",IFERROR(INDEX(대장!$E$5:$E$204,MATCH(B144,대장!$A$5:$A$204,0)),"번호 없음"))</f>
        <v/>
      </c>
      <c r="D144" s="10"/>
      <c r="E144" s="40"/>
      <c r="F144" s="10"/>
      <c r="G144" s="39"/>
      <c r="H144" s="10"/>
    </row>
    <row r="145" customFormat="false" ht="15" hidden="false" customHeight="false" outlineLevel="0" collapsed="false">
      <c r="A145" s="39"/>
      <c r="B145" s="10"/>
      <c r="C145" s="11" t="str">
        <f aca="false">IF(B145="","",IFERROR(INDEX(대장!$E$5:$E$204,MATCH(B145,대장!$A$5:$A$204,0)),"번호 없음"))</f>
        <v/>
      </c>
      <c r="D145" s="10"/>
      <c r="E145" s="40"/>
      <c r="F145" s="10"/>
      <c r="G145" s="39"/>
      <c r="H145" s="10"/>
    </row>
    <row r="146" customFormat="false" ht="15" hidden="false" customHeight="false" outlineLevel="0" collapsed="false">
      <c r="A146" s="39"/>
      <c r="B146" s="10"/>
      <c r="C146" s="11" t="str">
        <f aca="false">IF(B146="","",IFERROR(INDEX(대장!$E$5:$E$204,MATCH(B146,대장!$A$5:$A$204,0)),"번호 없음"))</f>
        <v/>
      </c>
      <c r="D146" s="10"/>
      <c r="E146" s="40"/>
      <c r="F146" s="10"/>
      <c r="G146" s="39"/>
      <c r="H146" s="10"/>
    </row>
    <row r="147" customFormat="false" ht="15" hidden="false" customHeight="false" outlineLevel="0" collapsed="false">
      <c r="A147" s="39"/>
      <c r="B147" s="10"/>
      <c r="C147" s="11" t="str">
        <f aca="false">IF(B147="","",IFERROR(INDEX(대장!$E$5:$E$204,MATCH(B147,대장!$A$5:$A$204,0)),"번호 없음"))</f>
        <v/>
      </c>
      <c r="D147" s="10"/>
      <c r="E147" s="40"/>
      <c r="F147" s="10"/>
      <c r="G147" s="39"/>
      <c r="H147" s="10"/>
    </row>
    <row r="148" customFormat="false" ht="15" hidden="false" customHeight="false" outlineLevel="0" collapsed="false">
      <c r="A148" s="39"/>
      <c r="B148" s="10"/>
      <c r="C148" s="11" t="str">
        <f aca="false">IF(B148="","",IFERROR(INDEX(대장!$E$5:$E$204,MATCH(B148,대장!$A$5:$A$204,0)),"번호 없음"))</f>
        <v/>
      </c>
      <c r="D148" s="10"/>
      <c r="E148" s="40"/>
      <c r="F148" s="10"/>
      <c r="G148" s="39"/>
      <c r="H148" s="10"/>
    </row>
    <row r="149" customFormat="false" ht="15" hidden="false" customHeight="false" outlineLevel="0" collapsed="false">
      <c r="A149" s="39"/>
      <c r="B149" s="10"/>
      <c r="C149" s="11" t="str">
        <f aca="false">IF(B149="","",IFERROR(INDEX(대장!$E$5:$E$204,MATCH(B149,대장!$A$5:$A$204,0)),"번호 없음"))</f>
        <v/>
      </c>
      <c r="D149" s="10"/>
      <c r="E149" s="40"/>
      <c r="F149" s="10"/>
      <c r="G149" s="39"/>
      <c r="H149" s="10"/>
    </row>
    <row r="150" customFormat="false" ht="15" hidden="false" customHeight="false" outlineLevel="0" collapsed="false">
      <c r="A150" s="39"/>
      <c r="B150" s="10"/>
      <c r="C150" s="11" t="str">
        <f aca="false">IF(B150="","",IFERROR(INDEX(대장!$E$5:$E$204,MATCH(B150,대장!$A$5:$A$204,0)),"번호 없음"))</f>
        <v/>
      </c>
      <c r="D150" s="10"/>
      <c r="E150" s="40"/>
      <c r="F150" s="10"/>
      <c r="G150" s="39"/>
      <c r="H150" s="10"/>
    </row>
    <row r="151" customFormat="false" ht="15" hidden="false" customHeight="false" outlineLevel="0" collapsed="false">
      <c r="A151" s="39"/>
      <c r="B151" s="10"/>
      <c r="C151" s="11" t="str">
        <f aca="false">IF(B151="","",IFERROR(INDEX(대장!$E$5:$E$204,MATCH(B151,대장!$A$5:$A$204,0)),"번호 없음"))</f>
        <v/>
      </c>
      <c r="D151" s="10"/>
      <c r="E151" s="40"/>
      <c r="F151" s="10"/>
      <c r="G151" s="39"/>
      <c r="H151" s="10"/>
    </row>
    <row r="152" customFormat="false" ht="15" hidden="false" customHeight="false" outlineLevel="0" collapsed="false">
      <c r="A152" s="39"/>
      <c r="B152" s="10"/>
      <c r="C152" s="11" t="str">
        <f aca="false">IF(B152="","",IFERROR(INDEX(대장!$E$5:$E$204,MATCH(B152,대장!$A$5:$A$204,0)),"번호 없음"))</f>
        <v/>
      </c>
      <c r="D152" s="10"/>
      <c r="E152" s="40"/>
      <c r="F152" s="10"/>
      <c r="G152" s="39"/>
      <c r="H152" s="10"/>
    </row>
    <row r="153" customFormat="false" ht="15" hidden="false" customHeight="false" outlineLevel="0" collapsed="false">
      <c r="A153" s="39"/>
      <c r="B153" s="10"/>
      <c r="C153" s="11" t="str">
        <f aca="false">IF(B153="","",IFERROR(INDEX(대장!$E$5:$E$204,MATCH(B153,대장!$A$5:$A$204,0)),"번호 없음"))</f>
        <v/>
      </c>
      <c r="D153" s="10"/>
      <c r="E153" s="40"/>
      <c r="F153" s="10"/>
      <c r="G153" s="39"/>
      <c r="H153" s="10"/>
    </row>
    <row r="154" customFormat="false" ht="15" hidden="false" customHeight="false" outlineLevel="0" collapsed="false">
      <c r="A154" s="39"/>
      <c r="B154" s="10"/>
      <c r="C154" s="11" t="str">
        <f aca="false">IF(B154="","",IFERROR(INDEX(대장!$E$5:$E$204,MATCH(B154,대장!$A$5:$A$204,0)),"번호 없음"))</f>
        <v/>
      </c>
      <c r="D154" s="10"/>
      <c r="E154" s="40"/>
      <c r="F154" s="10"/>
      <c r="G154" s="39"/>
      <c r="H154" s="10"/>
    </row>
    <row r="155" customFormat="false" ht="15" hidden="false" customHeight="false" outlineLevel="0" collapsed="false">
      <c r="A155" s="39"/>
      <c r="B155" s="10"/>
      <c r="C155" s="11" t="str">
        <f aca="false">IF(B155="","",IFERROR(INDEX(대장!$E$5:$E$204,MATCH(B155,대장!$A$5:$A$204,0)),"번호 없음"))</f>
        <v/>
      </c>
      <c r="D155" s="10"/>
      <c r="E155" s="40"/>
      <c r="F155" s="10"/>
      <c r="G155" s="39"/>
      <c r="H155" s="10"/>
    </row>
    <row r="156" customFormat="false" ht="15" hidden="false" customHeight="false" outlineLevel="0" collapsed="false">
      <c r="A156" s="39"/>
      <c r="B156" s="10"/>
      <c r="C156" s="11" t="str">
        <f aca="false">IF(B156="","",IFERROR(INDEX(대장!$E$5:$E$204,MATCH(B156,대장!$A$5:$A$204,0)),"번호 없음"))</f>
        <v/>
      </c>
      <c r="D156" s="10"/>
      <c r="E156" s="40"/>
      <c r="F156" s="10"/>
      <c r="G156" s="39"/>
      <c r="H156" s="10"/>
    </row>
    <row r="157" customFormat="false" ht="15" hidden="false" customHeight="false" outlineLevel="0" collapsed="false">
      <c r="A157" s="39"/>
      <c r="B157" s="10"/>
      <c r="C157" s="11" t="str">
        <f aca="false">IF(B157="","",IFERROR(INDEX(대장!$E$5:$E$204,MATCH(B157,대장!$A$5:$A$204,0)),"번호 없음"))</f>
        <v/>
      </c>
      <c r="D157" s="10"/>
      <c r="E157" s="40"/>
      <c r="F157" s="10"/>
      <c r="G157" s="39"/>
      <c r="H157" s="10"/>
    </row>
    <row r="158" customFormat="false" ht="15" hidden="false" customHeight="false" outlineLevel="0" collapsed="false">
      <c r="A158" s="39"/>
      <c r="B158" s="10"/>
      <c r="C158" s="11" t="str">
        <f aca="false">IF(B158="","",IFERROR(INDEX(대장!$E$5:$E$204,MATCH(B158,대장!$A$5:$A$204,0)),"번호 없음"))</f>
        <v/>
      </c>
      <c r="D158" s="10"/>
      <c r="E158" s="40"/>
      <c r="F158" s="10"/>
      <c r="G158" s="39"/>
      <c r="H158" s="10"/>
    </row>
    <row r="159" customFormat="false" ht="15" hidden="false" customHeight="false" outlineLevel="0" collapsed="false">
      <c r="A159" s="39"/>
      <c r="B159" s="10"/>
      <c r="C159" s="11" t="str">
        <f aca="false">IF(B159="","",IFERROR(INDEX(대장!$E$5:$E$204,MATCH(B159,대장!$A$5:$A$204,0)),"번호 없음"))</f>
        <v/>
      </c>
      <c r="D159" s="10"/>
      <c r="E159" s="40"/>
      <c r="F159" s="10"/>
      <c r="G159" s="39"/>
      <c r="H159" s="10"/>
    </row>
    <row r="160" customFormat="false" ht="15" hidden="false" customHeight="false" outlineLevel="0" collapsed="false">
      <c r="A160" s="39"/>
      <c r="B160" s="10"/>
      <c r="C160" s="11" t="str">
        <f aca="false">IF(B160="","",IFERROR(INDEX(대장!$E$5:$E$204,MATCH(B160,대장!$A$5:$A$204,0)),"번호 없음"))</f>
        <v/>
      </c>
      <c r="D160" s="10"/>
      <c r="E160" s="40"/>
      <c r="F160" s="10"/>
      <c r="G160" s="39"/>
      <c r="H160" s="10"/>
    </row>
    <row r="161" customFormat="false" ht="15" hidden="false" customHeight="false" outlineLevel="0" collapsed="false">
      <c r="A161" s="39"/>
      <c r="B161" s="10"/>
      <c r="C161" s="11" t="str">
        <f aca="false">IF(B161="","",IFERROR(INDEX(대장!$E$5:$E$204,MATCH(B161,대장!$A$5:$A$204,0)),"번호 없음"))</f>
        <v/>
      </c>
      <c r="D161" s="10"/>
      <c r="E161" s="40"/>
      <c r="F161" s="10"/>
      <c r="G161" s="39"/>
      <c r="H161" s="10"/>
    </row>
    <row r="162" customFormat="false" ht="15" hidden="false" customHeight="false" outlineLevel="0" collapsed="false">
      <c r="A162" s="39"/>
      <c r="B162" s="10"/>
      <c r="C162" s="11" t="str">
        <f aca="false">IF(B162="","",IFERROR(INDEX(대장!$E$5:$E$204,MATCH(B162,대장!$A$5:$A$204,0)),"번호 없음"))</f>
        <v/>
      </c>
      <c r="D162" s="10"/>
      <c r="E162" s="40"/>
      <c r="F162" s="10"/>
      <c r="G162" s="39"/>
      <c r="H162" s="10"/>
    </row>
    <row r="163" customFormat="false" ht="15" hidden="false" customHeight="false" outlineLevel="0" collapsed="false">
      <c r="A163" s="39"/>
      <c r="B163" s="10"/>
      <c r="C163" s="11" t="str">
        <f aca="false">IF(B163="","",IFERROR(INDEX(대장!$E$5:$E$204,MATCH(B163,대장!$A$5:$A$204,0)),"번호 없음"))</f>
        <v/>
      </c>
      <c r="D163" s="10"/>
      <c r="E163" s="40"/>
      <c r="F163" s="10"/>
      <c r="G163" s="39"/>
      <c r="H163" s="10"/>
    </row>
    <row r="164" customFormat="false" ht="15" hidden="false" customHeight="false" outlineLevel="0" collapsed="false">
      <c r="A164" s="39"/>
      <c r="B164" s="10"/>
      <c r="C164" s="11" t="str">
        <f aca="false">IF(B164="","",IFERROR(INDEX(대장!$E$5:$E$204,MATCH(B164,대장!$A$5:$A$204,0)),"번호 없음"))</f>
        <v/>
      </c>
      <c r="D164" s="10"/>
      <c r="E164" s="40"/>
      <c r="F164" s="10"/>
      <c r="G164" s="39"/>
      <c r="H164" s="10"/>
    </row>
    <row r="165" customFormat="false" ht="15" hidden="false" customHeight="false" outlineLevel="0" collapsed="false">
      <c r="A165" s="39"/>
      <c r="B165" s="10"/>
      <c r="C165" s="11" t="str">
        <f aca="false">IF(B165="","",IFERROR(INDEX(대장!$E$5:$E$204,MATCH(B165,대장!$A$5:$A$204,0)),"번호 없음"))</f>
        <v/>
      </c>
      <c r="D165" s="10"/>
      <c r="E165" s="40"/>
      <c r="F165" s="10"/>
      <c r="G165" s="39"/>
      <c r="H165" s="10"/>
    </row>
    <row r="166" customFormat="false" ht="15" hidden="false" customHeight="false" outlineLevel="0" collapsed="false">
      <c r="A166" s="39"/>
      <c r="B166" s="10"/>
      <c r="C166" s="11" t="str">
        <f aca="false">IF(B166="","",IFERROR(INDEX(대장!$E$5:$E$204,MATCH(B166,대장!$A$5:$A$204,0)),"번호 없음"))</f>
        <v/>
      </c>
      <c r="D166" s="10"/>
      <c r="E166" s="40"/>
      <c r="F166" s="10"/>
      <c r="G166" s="39"/>
      <c r="H166" s="10"/>
    </row>
    <row r="167" customFormat="false" ht="15" hidden="false" customHeight="false" outlineLevel="0" collapsed="false">
      <c r="A167" s="39"/>
      <c r="B167" s="10"/>
      <c r="C167" s="11" t="str">
        <f aca="false">IF(B167="","",IFERROR(INDEX(대장!$E$5:$E$204,MATCH(B167,대장!$A$5:$A$204,0)),"번호 없음"))</f>
        <v/>
      </c>
      <c r="D167" s="10"/>
      <c r="E167" s="40"/>
      <c r="F167" s="10"/>
      <c r="G167" s="39"/>
      <c r="H167" s="10"/>
    </row>
    <row r="168" customFormat="false" ht="15" hidden="false" customHeight="false" outlineLevel="0" collapsed="false">
      <c r="A168" s="39"/>
      <c r="B168" s="10"/>
      <c r="C168" s="11" t="str">
        <f aca="false">IF(B168="","",IFERROR(INDEX(대장!$E$5:$E$204,MATCH(B168,대장!$A$5:$A$204,0)),"번호 없음"))</f>
        <v/>
      </c>
      <c r="D168" s="10"/>
      <c r="E168" s="40"/>
      <c r="F168" s="10"/>
      <c r="G168" s="39"/>
      <c r="H168" s="10"/>
    </row>
    <row r="169" customFormat="false" ht="15" hidden="false" customHeight="false" outlineLevel="0" collapsed="false">
      <c r="A169" s="39"/>
      <c r="B169" s="10"/>
      <c r="C169" s="11" t="str">
        <f aca="false">IF(B169="","",IFERROR(INDEX(대장!$E$5:$E$204,MATCH(B169,대장!$A$5:$A$204,0)),"번호 없음"))</f>
        <v/>
      </c>
      <c r="D169" s="10"/>
      <c r="E169" s="40"/>
      <c r="F169" s="10"/>
      <c r="G169" s="39"/>
      <c r="H169" s="10"/>
    </row>
    <row r="170" customFormat="false" ht="15" hidden="false" customHeight="false" outlineLevel="0" collapsed="false">
      <c r="A170" s="39"/>
      <c r="B170" s="10"/>
      <c r="C170" s="11" t="str">
        <f aca="false">IF(B170="","",IFERROR(INDEX(대장!$E$5:$E$204,MATCH(B170,대장!$A$5:$A$204,0)),"번호 없음"))</f>
        <v/>
      </c>
      <c r="D170" s="10"/>
      <c r="E170" s="40"/>
      <c r="F170" s="10"/>
      <c r="G170" s="39"/>
      <c r="H170" s="10"/>
    </row>
    <row r="171" customFormat="false" ht="15" hidden="false" customHeight="false" outlineLevel="0" collapsed="false">
      <c r="A171" s="39"/>
      <c r="B171" s="10"/>
      <c r="C171" s="11" t="str">
        <f aca="false">IF(B171="","",IFERROR(INDEX(대장!$E$5:$E$204,MATCH(B171,대장!$A$5:$A$204,0)),"번호 없음"))</f>
        <v/>
      </c>
      <c r="D171" s="10"/>
      <c r="E171" s="40"/>
      <c r="F171" s="10"/>
      <c r="G171" s="39"/>
      <c r="H171" s="10"/>
    </row>
    <row r="172" customFormat="false" ht="15" hidden="false" customHeight="false" outlineLevel="0" collapsed="false">
      <c r="A172" s="39"/>
      <c r="B172" s="10"/>
      <c r="C172" s="11" t="str">
        <f aca="false">IF(B172="","",IFERROR(INDEX(대장!$E$5:$E$204,MATCH(B172,대장!$A$5:$A$204,0)),"번호 없음"))</f>
        <v/>
      </c>
      <c r="D172" s="10"/>
      <c r="E172" s="40"/>
      <c r="F172" s="10"/>
      <c r="G172" s="39"/>
      <c r="H172" s="10"/>
    </row>
    <row r="173" customFormat="false" ht="15" hidden="false" customHeight="false" outlineLevel="0" collapsed="false">
      <c r="A173" s="39"/>
      <c r="B173" s="10"/>
      <c r="C173" s="11" t="str">
        <f aca="false">IF(B173="","",IFERROR(INDEX(대장!$E$5:$E$204,MATCH(B173,대장!$A$5:$A$204,0)),"번호 없음"))</f>
        <v/>
      </c>
      <c r="D173" s="10"/>
      <c r="E173" s="40"/>
      <c r="F173" s="10"/>
      <c r="G173" s="39"/>
      <c r="H173" s="10"/>
    </row>
    <row r="174" customFormat="false" ht="15" hidden="false" customHeight="false" outlineLevel="0" collapsed="false">
      <c r="A174" s="39"/>
      <c r="B174" s="10"/>
      <c r="C174" s="11" t="str">
        <f aca="false">IF(B174="","",IFERROR(INDEX(대장!$E$5:$E$204,MATCH(B174,대장!$A$5:$A$204,0)),"번호 없음"))</f>
        <v/>
      </c>
      <c r="D174" s="10"/>
      <c r="E174" s="40"/>
      <c r="F174" s="10"/>
      <c r="G174" s="39"/>
      <c r="H174" s="10"/>
    </row>
    <row r="175" customFormat="false" ht="15" hidden="false" customHeight="false" outlineLevel="0" collapsed="false">
      <c r="A175" s="39"/>
      <c r="B175" s="10"/>
      <c r="C175" s="11" t="str">
        <f aca="false">IF(B175="","",IFERROR(INDEX(대장!$E$5:$E$204,MATCH(B175,대장!$A$5:$A$204,0)),"번호 없음"))</f>
        <v/>
      </c>
      <c r="D175" s="10"/>
      <c r="E175" s="40"/>
      <c r="F175" s="10"/>
      <c r="G175" s="39"/>
      <c r="H175" s="10"/>
    </row>
    <row r="176" customFormat="false" ht="15" hidden="false" customHeight="false" outlineLevel="0" collapsed="false">
      <c r="A176" s="39"/>
      <c r="B176" s="10"/>
      <c r="C176" s="11" t="str">
        <f aca="false">IF(B176="","",IFERROR(INDEX(대장!$E$5:$E$204,MATCH(B176,대장!$A$5:$A$204,0)),"번호 없음"))</f>
        <v/>
      </c>
      <c r="D176" s="10"/>
      <c r="E176" s="40"/>
      <c r="F176" s="10"/>
      <c r="G176" s="39"/>
      <c r="H176" s="10"/>
    </row>
    <row r="177" customFormat="false" ht="15" hidden="false" customHeight="false" outlineLevel="0" collapsed="false">
      <c r="A177" s="39"/>
      <c r="B177" s="10"/>
      <c r="C177" s="11" t="str">
        <f aca="false">IF(B177="","",IFERROR(INDEX(대장!$E$5:$E$204,MATCH(B177,대장!$A$5:$A$204,0)),"번호 없음"))</f>
        <v/>
      </c>
      <c r="D177" s="10"/>
      <c r="E177" s="40"/>
      <c r="F177" s="10"/>
      <c r="G177" s="39"/>
      <c r="H177" s="10"/>
    </row>
    <row r="178" customFormat="false" ht="15" hidden="false" customHeight="false" outlineLevel="0" collapsed="false">
      <c r="A178" s="39"/>
      <c r="B178" s="10"/>
      <c r="C178" s="11" t="str">
        <f aca="false">IF(B178="","",IFERROR(INDEX(대장!$E$5:$E$204,MATCH(B178,대장!$A$5:$A$204,0)),"번호 없음"))</f>
        <v/>
      </c>
      <c r="D178" s="10"/>
      <c r="E178" s="40"/>
      <c r="F178" s="10"/>
      <c r="G178" s="39"/>
      <c r="H178" s="10"/>
    </row>
    <row r="179" customFormat="false" ht="15" hidden="false" customHeight="false" outlineLevel="0" collapsed="false">
      <c r="A179" s="39"/>
      <c r="B179" s="10"/>
      <c r="C179" s="11" t="str">
        <f aca="false">IF(B179="","",IFERROR(INDEX(대장!$E$5:$E$204,MATCH(B179,대장!$A$5:$A$204,0)),"번호 없음"))</f>
        <v/>
      </c>
      <c r="D179" s="10"/>
      <c r="E179" s="40"/>
      <c r="F179" s="10"/>
      <c r="G179" s="39"/>
      <c r="H179" s="10"/>
    </row>
    <row r="180" customFormat="false" ht="15" hidden="false" customHeight="false" outlineLevel="0" collapsed="false">
      <c r="A180" s="39"/>
      <c r="B180" s="10"/>
      <c r="C180" s="11" t="str">
        <f aca="false">IF(B180="","",IFERROR(INDEX(대장!$E$5:$E$204,MATCH(B180,대장!$A$5:$A$204,0)),"번호 없음"))</f>
        <v/>
      </c>
      <c r="D180" s="10"/>
      <c r="E180" s="40"/>
      <c r="F180" s="10"/>
      <c r="G180" s="39"/>
      <c r="H180" s="10"/>
    </row>
    <row r="181" customFormat="false" ht="15" hidden="false" customHeight="false" outlineLevel="0" collapsed="false">
      <c r="A181" s="39"/>
      <c r="B181" s="10"/>
      <c r="C181" s="11" t="str">
        <f aca="false">IF(B181="","",IFERROR(INDEX(대장!$E$5:$E$204,MATCH(B181,대장!$A$5:$A$204,0)),"번호 없음"))</f>
        <v/>
      </c>
      <c r="D181" s="10"/>
      <c r="E181" s="40"/>
      <c r="F181" s="10"/>
      <c r="G181" s="39"/>
      <c r="H181" s="10"/>
    </row>
    <row r="182" customFormat="false" ht="15" hidden="false" customHeight="false" outlineLevel="0" collapsed="false">
      <c r="A182" s="39"/>
      <c r="B182" s="10"/>
      <c r="C182" s="11" t="str">
        <f aca="false">IF(B182="","",IFERROR(INDEX(대장!$E$5:$E$204,MATCH(B182,대장!$A$5:$A$204,0)),"번호 없음"))</f>
        <v/>
      </c>
      <c r="D182" s="10"/>
      <c r="E182" s="40"/>
      <c r="F182" s="10"/>
      <c r="G182" s="39"/>
      <c r="H182" s="10"/>
    </row>
    <row r="183" customFormat="false" ht="15" hidden="false" customHeight="false" outlineLevel="0" collapsed="false">
      <c r="A183" s="39"/>
      <c r="B183" s="10"/>
      <c r="C183" s="11" t="str">
        <f aca="false">IF(B183="","",IFERROR(INDEX(대장!$E$5:$E$204,MATCH(B183,대장!$A$5:$A$204,0)),"번호 없음"))</f>
        <v/>
      </c>
      <c r="D183" s="10"/>
      <c r="E183" s="40"/>
      <c r="F183" s="10"/>
      <c r="G183" s="39"/>
      <c r="H183" s="10"/>
    </row>
    <row r="184" customFormat="false" ht="15" hidden="false" customHeight="false" outlineLevel="0" collapsed="false">
      <c r="A184" s="39"/>
      <c r="B184" s="10"/>
      <c r="C184" s="11" t="str">
        <f aca="false">IF(B184="","",IFERROR(INDEX(대장!$E$5:$E$204,MATCH(B184,대장!$A$5:$A$204,0)),"번호 없음"))</f>
        <v/>
      </c>
      <c r="D184" s="10"/>
      <c r="E184" s="40"/>
      <c r="F184" s="10"/>
      <c r="G184" s="39"/>
      <c r="H184" s="10"/>
    </row>
    <row r="185" customFormat="false" ht="15" hidden="false" customHeight="false" outlineLevel="0" collapsed="false">
      <c r="A185" s="39"/>
      <c r="B185" s="10"/>
      <c r="C185" s="11" t="str">
        <f aca="false">IF(B185="","",IFERROR(INDEX(대장!$E$5:$E$204,MATCH(B185,대장!$A$5:$A$204,0)),"번호 없음"))</f>
        <v/>
      </c>
      <c r="D185" s="10"/>
      <c r="E185" s="40"/>
      <c r="F185" s="10"/>
      <c r="G185" s="39"/>
      <c r="H185" s="10"/>
    </row>
    <row r="186" customFormat="false" ht="15" hidden="false" customHeight="false" outlineLevel="0" collapsed="false">
      <c r="A186" s="39"/>
      <c r="B186" s="10"/>
      <c r="C186" s="11" t="str">
        <f aca="false">IF(B186="","",IFERROR(INDEX(대장!$E$5:$E$204,MATCH(B186,대장!$A$5:$A$204,0)),"번호 없음"))</f>
        <v/>
      </c>
      <c r="D186" s="10"/>
      <c r="E186" s="40"/>
      <c r="F186" s="10"/>
      <c r="G186" s="39"/>
      <c r="H186" s="10"/>
    </row>
    <row r="187" customFormat="false" ht="15" hidden="false" customHeight="false" outlineLevel="0" collapsed="false">
      <c r="A187" s="39"/>
      <c r="B187" s="10"/>
      <c r="C187" s="11" t="str">
        <f aca="false">IF(B187="","",IFERROR(INDEX(대장!$E$5:$E$204,MATCH(B187,대장!$A$5:$A$204,0)),"번호 없음"))</f>
        <v/>
      </c>
      <c r="D187" s="10"/>
      <c r="E187" s="40"/>
      <c r="F187" s="10"/>
      <c r="G187" s="39"/>
      <c r="H187" s="10"/>
    </row>
    <row r="188" customFormat="false" ht="15" hidden="false" customHeight="false" outlineLevel="0" collapsed="false">
      <c r="A188" s="39"/>
      <c r="B188" s="10"/>
      <c r="C188" s="11" t="str">
        <f aca="false">IF(B188="","",IFERROR(INDEX(대장!$E$5:$E$204,MATCH(B188,대장!$A$5:$A$204,0)),"번호 없음"))</f>
        <v/>
      </c>
      <c r="D188" s="10"/>
      <c r="E188" s="40"/>
      <c r="F188" s="10"/>
      <c r="G188" s="39"/>
      <c r="H188" s="10"/>
    </row>
    <row r="189" customFormat="false" ht="15" hidden="false" customHeight="false" outlineLevel="0" collapsed="false">
      <c r="A189" s="39"/>
      <c r="B189" s="10"/>
      <c r="C189" s="11" t="str">
        <f aca="false">IF(B189="","",IFERROR(INDEX(대장!$E$5:$E$204,MATCH(B189,대장!$A$5:$A$204,0)),"번호 없음"))</f>
        <v/>
      </c>
      <c r="D189" s="10"/>
      <c r="E189" s="40"/>
      <c r="F189" s="10"/>
      <c r="G189" s="39"/>
      <c r="H189" s="10"/>
    </row>
    <row r="190" customFormat="false" ht="15" hidden="false" customHeight="false" outlineLevel="0" collapsed="false">
      <c r="A190" s="39"/>
      <c r="B190" s="10"/>
      <c r="C190" s="11" t="str">
        <f aca="false">IF(B190="","",IFERROR(INDEX(대장!$E$5:$E$204,MATCH(B190,대장!$A$5:$A$204,0)),"번호 없음"))</f>
        <v/>
      </c>
      <c r="D190" s="10"/>
      <c r="E190" s="40"/>
      <c r="F190" s="10"/>
      <c r="G190" s="39"/>
      <c r="H190" s="10"/>
    </row>
    <row r="191" customFormat="false" ht="15" hidden="false" customHeight="false" outlineLevel="0" collapsed="false">
      <c r="A191" s="39"/>
      <c r="B191" s="10"/>
      <c r="C191" s="11" t="str">
        <f aca="false">IF(B191="","",IFERROR(INDEX(대장!$E$5:$E$204,MATCH(B191,대장!$A$5:$A$204,0)),"번호 없음"))</f>
        <v/>
      </c>
      <c r="D191" s="10"/>
      <c r="E191" s="40"/>
      <c r="F191" s="10"/>
      <c r="G191" s="39"/>
      <c r="H191" s="10"/>
    </row>
    <row r="192" customFormat="false" ht="15" hidden="false" customHeight="false" outlineLevel="0" collapsed="false">
      <c r="A192" s="39"/>
      <c r="B192" s="10"/>
      <c r="C192" s="11" t="str">
        <f aca="false">IF(B192="","",IFERROR(INDEX(대장!$E$5:$E$204,MATCH(B192,대장!$A$5:$A$204,0)),"번호 없음"))</f>
        <v/>
      </c>
      <c r="D192" s="10"/>
      <c r="E192" s="40"/>
      <c r="F192" s="10"/>
      <c r="G192" s="39"/>
      <c r="H192" s="10"/>
    </row>
    <row r="193" customFormat="false" ht="15" hidden="false" customHeight="false" outlineLevel="0" collapsed="false">
      <c r="A193" s="39"/>
      <c r="B193" s="10"/>
      <c r="C193" s="11" t="str">
        <f aca="false">IF(B193="","",IFERROR(INDEX(대장!$E$5:$E$204,MATCH(B193,대장!$A$5:$A$204,0)),"번호 없음"))</f>
        <v/>
      </c>
      <c r="D193" s="10"/>
      <c r="E193" s="40"/>
      <c r="F193" s="10"/>
      <c r="G193" s="39"/>
      <c r="H193" s="10"/>
    </row>
    <row r="194" customFormat="false" ht="15" hidden="false" customHeight="false" outlineLevel="0" collapsed="false">
      <c r="A194" s="39"/>
      <c r="B194" s="10"/>
      <c r="C194" s="11" t="str">
        <f aca="false">IF(B194="","",IFERROR(INDEX(대장!$E$5:$E$204,MATCH(B194,대장!$A$5:$A$204,0)),"번호 없음"))</f>
        <v/>
      </c>
      <c r="D194" s="10"/>
      <c r="E194" s="40"/>
      <c r="F194" s="10"/>
      <c r="G194" s="39"/>
      <c r="H194" s="10"/>
    </row>
    <row r="195" customFormat="false" ht="15" hidden="false" customHeight="false" outlineLevel="0" collapsed="false">
      <c r="A195" s="39"/>
      <c r="B195" s="10"/>
      <c r="C195" s="11" t="str">
        <f aca="false">IF(B195="","",IFERROR(INDEX(대장!$E$5:$E$204,MATCH(B195,대장!$A$5:$A$204,0)),"번호 없음"))</f>
        <v/>
      </c>
      <c r="D195" s="10"/>
      <c r="E195" s="40"/>
      <c r="F195" s="10"/>
      <c r="G195" s="39"/>
      <c r="H195" s="10"/>
    </row>
    <row r="196" customFormat="false" ht="15" hidden="false" customHeight="false" outlineLevel="0" collapsed="false">
      <c r="A196" s="39"/>
      <c r="B196" s="10"/>
      <c r="C196" s="11" t="str">
        <f aca="false">IF(B196="","",IFERROR(INDEX(대장!$E$5:$E$204,MATCH(B196,대장!$A$5:$A$204,0)),"번호 없음"))</f>
        <v/>
      </c>
      <c r="D196" s="10"/>
      <c r="E196" s="40"/>
      <c r="F196" s="10"/>
      <c r="G196" s="39"/>
      <c r="H196" s="10"/>
    </row>
    <row r="197" customFormat="false" ht="15" hidden="false" customHeight="false" outlineLevel="0" collapsed="false">
      <c r="A197" s="39"/>
      <c r="B197" s="10"/>
      <c r="C197" s="11" t="str">
        <f aca="false">IF(B197="","",IFERROR(INDEX(대장!$E$5:$E$204,MATCH(B197,대장!$A$5:$A$204,0)),"번호 없음"))</f>
        <v/>
      </c>
      <c r="D197" s="10"/>
      <c r="E197" s="40"/>
      <c r="F197" s="10"/>
      <c r="G197" s="39"/>
      <c r="H197" s="10"/>
    </row>
    <row r="198" customFormat="false" ht="15" hidden="false" customHeight="false" outlineLevel="0" collapsed="false">
      <c r="A198" s="39"/>
      <c r="B198" s="10"/>
      <c r="C198" s="11" t="str">
        <f aca="false">IF(B198="","",IFERROR(INDEX(대장!$E$5:$E$204,MATCH(B198,대장!$A$5:$A$204,0)),"번호 없음"))</f>
        <v/>
      </c>
      <c r="D198" s="10"/>
      <c r="E198" s="40"/>
      <c r="F198" s="10"/>
      <c r="G198" s="39"/>
      <c r="H198" s="10"/>
    </row>
    <row r="199" customFormat="false" ht="15" hidden="false" customHeight="false" outlineLevel="0" collapsed="false">
      <c r="A199" s="39"/>
      <c r="B199" s="10"/>
      <c r="C199" s="11" t="str">
        <f aca="false">IF(B199="","",IFERROR(INDEX(대장!$E$5:$E$204,MATCH(B199,대장!$A$5:$A$204,0)),"번호 없음"))</f>
        <v/>
      </c>
      <c r="D199" s="10"/>
      <c r="E199" s="40"/>
      <c r="F199" s="10"/>
      <c r="G199" s="39"/>
      <c r="H199" s="10"/>
    </row>
    <row r="200" customFormat="false" ht="15" hidden="false" customHeight="false" outlineLevel="0" collapsed="false">
      <c r="A200" s="39"/>
      <c r="B200" s="10"/>
      <c r="C200" s="11" t="str">
        <f aca="false">IF(B200="","",IFERROR(INDEX(대장!$E$5:$E$204,MATCH(B200,대장!$A$5:$A$204,0)),"번호 없음"))</f>
        <v/>
      </c>
      <c r="D200" s="10"/>
      <c r="E200" s="40"/>
      <c r="F200" s="10"/>
      <c r="G200" s="39"/>
      <c r="H200" s="10"/>
    </row>
    <row r="201" customFormat="false" ht="15" hidden="false" customHeight="false" outlineLevel="0" collapsed="false">
      <c r="A201" s="39"/>
      <c r="B201" s="10"/>
      <c r="C201" s="11" t="str">
        <f aca="false">IF(B201="","",IFERROR(INDEX(대장!$E$5:$E$204,MATCH(B201,대장!$A$5:$A$204,0)),"번호 없음"))</f>
        <v/>
      </c>
      <c r="D201" s="10"/>
      <c r="E201" s="40"/>
      <c r="F201" s="10"/>
      <c r="G201" s="39"/>
      <c r="H201" s="10"/>
    </row>
    <row r="202" customFormat="false" ht="15" hidden="false" customHeight="false" outlineLevel="0" collapsed="false">
      <c r="A202" s="39"/>
      <c r="B202" s="10"/>
      <c r="C202" s="11" t="str">
        <f aca="false">IF(B202="","",IFERROR(INDEX(대장!$E$5:$E$204,MATCH(B202,대장!$A$5:$A$204,0)),"번호 없음"))</f>
        <v/>
      </c>
      <c r="D202" s="10"/>
      <c r="E202" s="40"/>
      <c r="F202" s="10"/>
      <c r="G202" s="39"/>
      <c r="H202" s="10"/>
    </row>
    <row r="203" customFormat="false" ht="15" hidden="false" customHeight="false" outlineLevel="0" collapsed="false">
      <c r="A203" s="39"/>
      <c r="B203" s="10"/>
      <c r="C203" s="11" t="str">
        <f aca="false">IF(B203="","",IFERROR(INDEX(대장!$E$5:$E$204,MATCH(B203,대장!$A$5:$A$204,0)),"번호 없음"))</f>
        <v/>
      </c>
      <c r="D203" s="10"/>
      <c r="E203" s="40"/>
      <c r="F203" s="10"/>
      <c r="G203" s="39"/>
      <c r="H203" s="10"/>
    </row>
  </sheetData>
  <dataValidations count="1">
    <dataValidation allowBlank="true" errorStyle="stop" operator="between" showDropDown="false" showErrorMessage="false" showInputMessage="false" sqref="E4:E203" type="list">
      <formula1>"연장 접수,변경 접수,간이심의 접수,통보서 수령,삭제,유지,기타"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2"/>
    <col collapsed="false" customWidth="true" hidden="false" outlineLevel="0" max="3" min="3" style="0" width="36"/>
    <col collapsed="false" customWidth="true" hidden="false" outlineLevel="0" max="4" min="4" style="0" width="60"/>
  </cols>
  <sheetData>
    <row r="1" customFormat="false" ht="19.4" hidden="false" customHeight="false" outlineLevel="0" collapsed="false">
      <c r="A1" s="35" t="s">
        <v>140</v>
      </c>
    </row>
    <row r="3" customFormat="false" ht="24" hidden="false" customHeight="true" outlineLevel="0" collapsed="false">
      <c r="A3" s="41" t="s">
        <v>141</v>
      </c>
      <c r="B3" s="16" t="s">
        <v>142</v>
      </c>
      <c r="C3" s="16" t="s">
        <v>143</v>
      </c>
      <c r="D3" s="16" t="s">
        <v>144</v>
      </c>
    </row>
    <row r="4" customFormat="false" ht="15" hidden="false" customHeight="false" outlineLevel="0" collapsed="false">
      <c r="A4" s="42" t="s">
        <v>145</v>
      </c>
      <c r="B4" s="43" t="s">
        <v>146</v>
      </c>
      <c r="C4" s="43" t="s">
        <v>147</v>
      </c>
      <c r="D4" s="43" t="s">
        <v>148</v>
      </c>
    </row>
    <row r="5" customFormat="false" ht="15" hidden="false" customHeight="false" outlineLevel="0" collapsed="false">
      <c r="A5" s="42" t="s">
        <v>149</v>
      </c>
      <c r="B5" s="43" t="s">
        <v>150</v>
      </c>
      <c r="C5" s="43" t="s">
        <v>151</v>
      </c>
      <c r="D5" s="43" t="s">
        <v>152</v>
      </c>
    </row>
    <row r="6" customFormat="false" ht="15" hidden="false" customHeight="false" outlineLevel="0" collapsed="false">
      <c r="A6" s="42" t="s">
        <v>153</v>
      </c>
      <c r="B6" s="43" t="s">
        <v>154</v>
      </c>
      <c r="C6" s="43" t="s">
        <v>155</v>
      </c>
      <c r="D6" s="43" t="s">
        <v>156</v>
      </c>
    </row>
    <row r="7" customFormat="false" ht="15" hidden="false" customHeight="false" outlineLevel="0" collapsed="false">
      <c r="A7" s="42" t="s">
        <v>157</v>
      </c>
      <c r="B7" s="43" t="s">
        <v>158</v>
      </c>
      <c r="C7" s="43" t="s">
        <v>159</v>
      </c>
      <c r="D7" s="43" t="s">
        <v>160</v>
      </c>
    </row>
    <row r="8" customFormat="false" ht="29.85" hidden="false" customHeight="false" outlineLevel="0" collapsed="false">
      <c r="A8" s="42" t="s">
        <v>161</v>
      </c>
      <c r="B8" s="43" t="s">
        <v>162</v>
      </c>
      <c r="C8" s="43" t="s">
        <v>163</v>
      </c>
      <c r="D8" s="43" t="s">
        <v>164</v>
      </c>
    </row>
    <row r="9" customFormat="false" ht="29.85" hidden="false" customHeight="false" outlineLevel="0" collapsed="false">
      <c r="A9" s="42" t="s">
        <v>165</v>
      </c>
      <c r="B9" s="43" t="s">
        <v>166</v>
      </c>
      <c r="C9" s="43" t="s">
        <v>167</v>
      </c>
      <c r="D9" s="43" t="s">
        <v>168</v>
      </c>
    </row>
    <row r="10" customFormat="false" ht="29.85" hidden="false" customHeight="false" outlineLevel="0" collapsed="false">
      <c r="A10" s="42" t="s">
        <v>169</v>
      </c>
      <c r="B10" s="43" t="s">
        <v>170</v>
      </c>
      <c r="C10" s="43" t="s">
        <v>171</v>
      </c>
      <c r="D10" s="43" t="s">
        <v>172</v>
      </c>
    </row>
    <row r="11" customFormat="false" ht="29.85" hidden="false" customHeight="false" outlineLevel="0" collapsed="false">
      <c r="A11" s="42" t="s">
        <v>173</v>
      </c>
      <c r="B11" s="43" t="s">
        <v>174</v>
      </c>
      <c r="C11" s="43" t="s">
        <v>175</v>
      </c>
      <c r="D11" s="43" t="s">
        <v>176</v>
      </c>
    </row>
    <row r="12" customFormat="false" ht="29.85" hidden="false" customHeight="false" outlineLevel="0" collapsed="false">
      <c r="A12" s="42" t="s">
        <v>177</v>
      </c>
      <c r="B12" s="43" t="s">
        <v>178</v>
      </c>
      <c r="C12" s="43" t="s">
        <v>179</v>
      </c>
      <c r="D12" s="43" t="s">
        <v>180</v>
      </c>
    </row>
    <row r="13" customFormat="false" ht="29.85" hidden="false" customHeight="false" outlineLevel="0" collapsed="false">
      <c r="A13" s="42" t="s">
        <v>181</v>
      </c>
      <c r="B13" s="43" t="s">
        <v>182</v>
      </c>
      <c r="C13" s="43" t="s">
        <v>183</v>
      </c>
      <c r="D13" s="43" t="s">
        <v>184</v>
      </c>
    </row>
    <row r="14" customFormat="false" ht="29.85" hidden="false" customHeight="false" outlineLevel="0" collapsed="false">
      <c r="A14" s="43" t="s">
        <v>185</v>
      </c>
      <c r="B14" s="42" t="s">
        <v>186</v>
      </c>
      <c r="C14" s="43" t="s">
        <v>187</v>
      </c>
      <c r="D14" s="43" t="s">
        <v>188</v>
      </c>
    </row>
    <row r="17" customFormat="false" ht="15" hidden="false" customHeight="false" outlineLevel="0" collapsed="false">
      <c r="A17" s="6" t="s">
        <v>189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2026-09-20T00:45:34Z</dcterms:created>
  <dc:creator>openpyxl</dc:creator>
  <dc:description/>
  <dc:language>en-US</dc:language>
  <cp:lastModifiedBy/>
  <dcterms:modified xsi:type="dcterms:W3CDTF">2026-09-20T00:45:34Z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